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Sborník ÚOŽI" sheetId="2" r:id="rId2"/>
    <sheet name="02 - ÚRS" sheetId="3" r:id="rId3"/>
    <sheet name="VON - --" sheetId="4" r:id="rId4"/>
    <sheet name="Seznam figur" sheetId="5" r:id="rId5"/>
    <sheet name="Pokyny pro vyplnění" sheetId="6" r:id="rId6"/>
  </sheets>
  <definedNames>
    <definedName name="_xlnm.Print_Area" localSheetId="0">'Rekapitulace zakázky'!$D$4:$AO$36,'Rekapitulace zakázky'!$C$42:$AQ$58</definedName>
    <definedName name="_xlnm.Print_Titles" localSheetId="0">'Rekapitulace zakázky'!$52:$52</definedName>
    <definedName name="_xlnm._FilterDatabase" localSheetId="1" hidden="1">'01 - Sborník ÚOŽI'!$C$85:$K$186</definedName>
    <definedName name="_xlnm.Print_Area" localSheetId="1">'01 - Sborník ÚOŽI'!$C$4:$J$39,'01 - Sborník ÚOŽI'!$C$45:$J$67,'01 - Sborník ÚOŽI'!$C$73:$K$186</definedName>
    <definedName name="_xlnm.Print_Titles" localSheetId="1">'01 - Sborník ÚOŽI'!$85:$85</definedName>
    <definedName name="_xlnm._FilterDatabase" localSheetId="2" hidden="1">'02 - ÚRS'!$C$78:$K$96</definedName>
    <definedName name="_xlnm.Print_Area" localSheetId="2">'02 - ÚRS'!$C$4:$J$39,'02 - ÚRS'!$C$45:$J$60,'02 - ÚRS'!$C$66:$K$96</definedName>
    <definedName name="_xlnm.Print_Titles" localSheetId="2">'02 - ÚRS'!$78:$78</definedName>
    <definedName name="_xlnm._FilterDatabase" localSheetId="3" hidden="1">'VON - --'!$C$79:$K$92</definedName>
    <definedName name="_xlnm.Print_Area" localSheetId="3">'VON - --'!$C$4:$J$39,'VON - --'!$C$45:$J$61,'VON - --'!$C$67:$K$92</definedName>
    <definedName name="_xlnm.Print_Titles" localSheetId="3">'VON - --'!$79:$79</definedName>
    <definedName name="_xlnm.Print_Area" localSheetId="4">'Seznam figur'!$C$4:$G$15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57"/>
  <c i="4" r="J35"/>
  <c i="1" r="AX57"/>
  <c i="4" r="BI89"/>
  <c r="BH89"/>
  <c r="BG89"/>
  <c r="BF89"/>
  <c r="T89"/>
  <c r="R89"/>
  <c r="P89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6"/>
  <c r="F74"/>
  <c r="E72"/>
  <c r="J55"/>
  <c r="F54"/>
  <c r="F52"/>
  <c r="E50"/>
  <c r="J21"/>
  <c r="E21"/>
  <c r="J76"/>
  <c r="J20"/>
  <c r="J18"/>
  <c r="E18"/>
  <c r="F77"/>
  <c r="J17"/>
  <c r="J12"/>
  <c r="J74"/>
  <c r="E7"/>
  <c r="E70"/>
  <c i="3" r="J37"/>
  <c r="J36"/>
  <c i="1" r="AY56"/>
  <c i="3" r="J35"/>
  <c i="1" r="AX56"/>
  <c i="3"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F75"/>
  <c r="F73"/>
  <c r="E71"/>
  <c r="J55"/>
  <c r="F54"/>
  <c r="F52"/>
  <c r="E50"/>
  <c r="J21"/>
  <c r="E21"/>
  <c r="J75"/>
  <c r="J20"/>
  <c r="J18"/>
  <c r="E18"/>
  <c r="F55"/>
  <c r="J17"/>
  <c r="J12"/>
  <c r="J52"/>
  <c r="E7"/>
  <c r="E69"/>
  <c i="2" r="J37"/>
  <c r="J36"/>
  <c i="1" r="AY55"/>
  <c i="2" r="J35"/>
  <c i="1" r="AX55"/>
  <c i="2"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96"/>
  <c r="BH96"/>
  <c r="BG96"/>
  <c r="BF96"/>
  <c r="T96"/>
  <c r="R96"/>
  <c r="P96"/>
  <c r="BI88"/>
  <c r="BH88"/>
  <c r="BG88"/>
  <c r="BF88"/>
  <c r="T88"/>
  <c r="R88"/>
  <c r="P88"/>
  <c r="J83"/>
  <c r="F82"/>
  <c r="F80"/>
  <c r="E78"/>
  <c r="J55"/>
  <c r="F54"/>
  <c r="F52"/>
  <c r="E50"/>
  <c r="J21"/>
  <c r="E21"/>
  <c r="J82"/>
  <c r="J20"/>
  <c r="J18"/>
  <c r="E18"/>
  <c r="F55"/>
  <c r="J17"/>
  <c r="J12"/>
  <c r="J80"/>
  <c r="E7"/>
  <c r="E76"/>
  <c i="1" r="L50"/>
  <c r="AM50"/>
  <c r="AM49"/>
  <c r="L49"/>
  <c r="AM47"/>
  <c r="L47"/>
  <c r="L45"/>
  <c r="L44"/>
  <c i="2" r="J143"/>
  <c r="J174"/>
  <c r="J128"/>
  <c r="BK147"/>
  <c r="BK169"/>
  <c r="BK186"/>
  <c r="J160"/>
  <c r="J175"/>
  <c r="BK171"/>
  <c r="J161"/>
  <c r="J115"/>
  <c r="J103"/>
  <c r="J185"/>
  <c r="BK111"/>
  <c r="J106"/>
  <c r="J181"/>
  <c r="BK127"/>
  <c r="J149"/>
  <c r="BK164"/>
  <c r="J130"/>
  <c r="J126"/>
  <c r="J157"/>
  <c r="J156"/>
  <c r="J145"/>
  <c r="J169"/>
  <c r="BK131"/>
  <c r="J132"/>
  <c r="BK166"/>
  <c r="BK129"/>
  <c r="J140"/>
  <c r="J120"/>
  <c i="1" r="AS54"/>
  <c i="2" r="J123"/>
  <c i="3" r="BK89"/>
  <c r="J89"/>
  <c r="J80"/>
  <c i="4" r="J89"/>
  <c i="2" r="BK184"/>
  <c r="BK115"/>
  <c r="BK135"/>
  <c r="J158"/>
  <c r="BK161"/>
  <c r="BK162"/>
  <c r="BK123"/>
  <c r="J125"/>
  <c r="BK88"/>
  <c i="3" r="J95"/>
  <c r="BK80"/>
  <c r="BK82"/>
  <c i="2" r="BK181"/>
  <c r="J135"/>
  <c r="J131"/>
  <c r="BK173"/>
  <c r="J183"/>
  <c r="BK148"/>
  <c r="J170"/>
  <c r="BK128"/>
  <c r="J159"/>
  <c r="J111"/>
  <c r="J112"/>
  <c r="BK138"/>
  <c r="BK96"/>
  <c i="3" r="BK93"/>
  <c r="BK84"/>
  <c i="4" r="BK84"/>
  <c i="2" r="BK165"/>
  <c r="BK158"/>
  <c r="J124"/>
  <c r="J184"/>
  <c r="BK104"/>
  <c i="3" r="BK86"/>
  <c r="BK90"/>
  <c i="4" r="BK85"/>
  <c i="2" r="J179"/>
  <c r="BK145"/>
  <c r="BK175"/>
  <c r="J116"/>
  <c r="J118"/>
  <c r="J176"/>
  <c r="BK141"/>
  <c r="BK167"/>
  <c r="BK155"/>
  <c r="BK139"/>
  <c r="BK156"/>
  <c r="BK170"/>
  <c r="J127"/>
  <c r="BK172"/>
  <c r="BK178"/>
  <c r="BK124"/>
  <c i="3" r="J90"/>
  <c r="J82"/>
  <c i="4" r="BK89"/>
  <c i="2" r="J162"/>
  <c r="BK153"/>
  <c r="BK163"/>
  <c r="J113"/>
  <c r="J182"/>
  <c r="BK174"/>
  <c r="J142"/>
  <c r="BK134"/>
  <c r="J173"/>
  <c r="J138"/>
  <c r="J180"/>
  <c r="BK118"/>
  <c r="BK151"/>
  <c r="BK154"/>
  <c r="J110"/>
  <c r="BK185"/>
  <c r="J155"/>
  <c r="J119"/>
  <c r="BK120"/>
  <c r="BK182"/>
  <c r="BK119"/>
  <c r="BK122"/>
  <c r="J152"/>
  <c r="BK103"/>
  <c r="BK136"/>
  <c i="3" r="J88"/>
  <c r="J86"/>
  <c i="4" r="BK83"/>
  <c i="2" r="J154"/>
  <c r="BK179"/>
  <c r="BK132"/>
  <c r="J141"/>
  <c r="BK130"/>
  <c r="BK149"/>
  <c r="BK159"/>
  <c r="J151"/>
  <c i="3" r="J84"/>
  <c i="4" r="J83"/>
  <c i="2" r="BK180"/>
  <c r="J104"/>
  <c r="J139"/>
  <c r="BK168"/>
  <c r="J172"/>
  <c r="BK146"/>
  <c r="BK107"/>
  <c r="J107"/>
  <c r="J148"/>
  <c r="BK116"/>
  <c r="J186"/>
  <c r="J88"/>
  <c i="3" r="BK95"/>
  <c r="BK88"/>
  <c i="4" r="J85"/>
  <c r="J84"/>
  <c i="2" r="J168"/>
  <c r="J134"/>
  <c r="BK121"/>
  <c r="BK140"/>
  <c r="J166"/>
  <c r="BK125"/>
  <c r="BK157"/>
  <c r="J136"/>
  <c r="J146"/>
  <c r="J165"/>
  <c r="J122"/>
  <c r="J178"/>
  <c r="J167"/>
  <c r="BK112"/>
  <c r="BK183"/>
  <c r="BK160"/>
  <c r="BK150"/>
  <c r="BK106"/>
  <c r="J129"/>
  <c r="J96"/>
  <c r="J147"/>
  <c r="J150"/>
  <c r="J144"/>
  <c i="3" r="BK92"/>
  <c i="4" r="J82"/>
  <c i="2" r="J121"/>
  <c r="BK113"/>
  <c r="BK142"/>
  <c r="J164"/>
  <c r="J171"/>
  <c r="BK152"/>
  <c r="BK144"/>
  <c r="BK143"/>
  <c r="J163"/>
  <c r="BK126"/>
  <c r="J153"/>
  <c r="BK176"/>
  <c r="BK110"/>
  <c i="3" r="J93"/>
  <c r="J92"/>
  <c i="4" r="BK82"/>
  <c i="2" l="1" r="T87"/>
  <c r="T114"/>
  <c r="P117"/>
  <c r="T177"/>
  <c r="R133"/>
  <c r="BK105"/>
  <c r="J105"/>
  <c r="J61"/>
  <c r="P114"/>
  <c r="R87"/>
  <c r="R114"/>
  <c r="P105"/>
  <c r="BK114"/>
  <c r="J114"/>
  <c r="J62"/>
  <c r="T133"/>
  <c r="P137"/>
  <c r="T137"/>
  <c r="BK137"/>
  <c r="J137"/>
  <c r="J65"/>
  <c r="BK87"/>
  <c r="J87"/>
  <c r="J60"/>
  <c r="T105"/>
  <c r="T117"/>
  <c r="P133"/>
  <c r="BK177"/>
  <c r="J177"/>
  <c r="J66"/>
  <c i="3" r="P79"/>
  <c i="1" r="AU56"/>
  <c i="2" r="BK117"/>
  <c r="J117"/>
  <c r="J63"/>
  <c r="P177"/>
  <c i="3" r="T79"/>
  <c i="2" r="P87"/>
  <c r="P86"/>
  <c i="1" r="AU55"/>
  <c i="2" r="R105"/>
  <c r="R117"/>
  <c r="BK133"/>
  <c r="J133"/>
  <c r="J64"/>
  <c r="R177"/>
  <c i="3" r="R79"/>
  <c i="2" r="R137"/>
  <c i="3" r="BK79"/>
  <c r="J79"/>
  <c r="J59"/>
  <c i="4" r="BK81"/>
  <c r="J81"/>
  <c r="J60"/>
  <c r="P81"/>
  <c r="P80"/>
  <c i="1" r="AU57"/>
  <c i="4" r="R81"/>
  <c r="R80"/>
  <c r="T81"/>
  <c r="T80"/>
  <c r="E48"/>
  <c r="BE83"/>
  <c r="BE85"/>
  <c r="J52"/>
  <c r="J54"/>
  <c r="F55"/>
  <c r="BE82"/>
  <c r="BE84"/>
  <c r="BE89"/>
  <c i="3" r="J54"/>
  <c r="F76"/>
  <c r="BE82"/>
  <c r="E48"/>
  <c r="J73"/>
  <c r="BE90"/>
  <c r="BE80"/>
  <c r="BE86"/>
  <c r="BE93"/>
  <c r="BE84"/>
  <c r="BE88"/>
  <c r="BE89"/>
  <c r="BE92"/>
  <c r="BE95"/>
  <c i="2" r="E48"/>
  <c r="BE119"/>
  <c r="BE134"/>
  <c r="BE153"/>
  <c r="BE155"/>
  <c r="BE115"/>
  <c r="BE183"/>
  <c r="BE168"/>
  <c r="BE170"/>
  <c r="BE174"/>
  <c r="BE185"/>
  <c r="BE142"/>
  <c r="BE144"/>
  <c r="BE157"/>
  <c r="BE159"/>
  <c r="BE162"/>
  <c r="BE166"/>
  <c r="J54"/>
  <c r="F83"/>
  <c r="BE106"/>
  <c r="BE107"/>
  <c r="BE131"/>
  <c r="BE147"/>
  <c r="BE149"/>
  <c r="BE151"/>
  <c r="BE152"/>
  <c r="BE173"/>
  <c r="BE176"/>
  <c r="BE186"/>
  <c r="J52"/>
  <c r="BE103"/>
  <c r="BE104"/>
  <c r="BE110"/>
  <c r="BE116"/>
  <c r="BE124"/>
  <c r="BE129"/>
  <c r="BE130"/>
  <c r="BE141"/>
  <c r="BE182"/>
  <c r="BE113"/>
  <c r="BE140"/>
  <c r="BE175"/>
  <c r="BE181"/>
  <c r="BE96"/>
  <c r="BE146"/>
  <c r="BE150"/>
  <c r="BE154"/>
  <c r="BE161"/>
  <c r="BE164"/>
  <c r="BE179"/>
  <c r="BE121"/>
  <c r="BE126"/>
  <c r="BE136"/>
  <c r="BE138"/>
  <c r="BE148"/>
  <c r="BE156"/>
  <c r="BE171"/>
  <c r="BE172"/>
  <c r="BE184"/>
  <c r="BE165"/>
  <c r="BE180"/>
  <c r="BE88"/>
  <c r="BE123"/>
  <c r="BE125"/>
  <c r="BE135"/>
  <c r="BE112"/>
  <c r="BE118"/>
  <c r="BE122"/>
  <c r="BE127"/>
  <c r="BE120"/>
  <c r="BE143"/>
  <c r="BE158"/>
  <c r="BE167"/>
  <c r="BE111"/>
  <c r="BE128"/>
  <c r="BE132"/>
  <c r="BE139"/>
  <c r="BE145"/>
  <c r="BE160"/>
  <c r="BE163"/>
  <c r="BE169"/>
  <c r="BE178"/>
  <c r="F36"/>
  <c i="1" r="BC55"/>
  <c i="3" r="F36"/>
  <c i="1" r="BC56"/>
  <c i="4" r="J34"/>
  <c i="1" r="AW57"/>
  <c i="3" r="F35"/>
  <c i="1" r="BB56"/>
  <c i="3" r="J30"/>
  <c i="4" r="F37"/>
  <c i="1" r="BD57"/>
  <c i="2" r="J34"/>
  <c i="1" r="AW55"/>
  <c i="4" r="F36"/>
  <c i="1" r="BC57"/>
  <c i="3" r="F34"/>
  <c i="1" r="BA56"/>
  <c i="2" r="F34"/>
  <c i="1" r="BA55"/>
  <c i="3" r="J34"/>
  <c i="1" r="AW56"/>
  <c i="4" r="F35"/>
  <c i="1" r="BB57"/>
  <c i="3" r="F37"/>
  <c i="1" r="BD56"/>
  <c i="2" r="F37"/>
  <c i="1" r="BD55"/>
  <c i="4" r="F34"/>
  <c i="1" r="BA57"/>
  <c i="2" r="F35"/>
  <c i="1" r="BB55"/>
  <c i="2" l="1" r="R86"/>
  <c r="T86"/>
  <c r="BK86"/>
  <c r="J86"/>
  <c r="J59"/>
  <c i="4" r="BK80"/>
  <c r="J80"/>
  <c r="J59"/>
  <c i="1" r="AG56"/>
  <c i="2" r="J33"/>
  <c i="1" r="AV55"/>
  <c r="AT55"/>
  <c r="AU54"/>
  <c i="4" r="F33"/>
  <c i="1" r="AZ57"/>
  <c i="3" r="F33"/>
  <c i="1" r="AZ56"/>
  <c r="BA54"/>
  <c r="AW54"/>
  <c r="AK30"/>
  <c i="3" r="J33"/>
  <c i="1" r="AV56"/>
  <c r="AT56"/>
  <c r="AN56"/>
  <c i="2" r="F33"/>
  <c i="1" r="AZ55"/>
  <c i="4" r="J33"/>
  <c i="1" r="AV57"/>
  <c r="AT57"/>
  <c r="BB54"/>
  <c r="W31"/>
  <c r="BD54"/>
  <c r="W33"/>
  <c r="BC54"/>
  <c r="W32"/>
  <c i="3" l="1" r="J39"/>
  <c i="4" r="J30"/>
  <c i="1" r="AG57"/>
  <c r="AX54"/>
  <c i="2" r="J30"/>
  <c i="1" r="AG55"/>
  <c r="W30"/>
  <c r="AZ54"/>
  <c r="W29"/>
  <c r="AY54"/>
  <c i="4" l="1" r="J39"/>
  <c i="2" r="J39"/>
  <c i="1" r="AN55"/>
  <c r="AN57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<sst xmlns="http://schemas.openxmlformats.org/spreadsheetml/2006/main">
  <si>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</si>
  <si>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</si>
  <si>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</si>
  <si>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</si>
  <si>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</si>
  <si>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{799c809f-6483-4615-b2bb-37d39c2f188d}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</si>
  <si>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</si>
  <si>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</si>
  <si>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</si>
  <si>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</si>
  <si>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</si>
  <si>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</si>
  <si>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</si>
  <si>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</si>
  <si>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F20240523-A5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</si>
  <si>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</si>
  <si>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</si>
  <si>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přejezdového zabezpečovacího zařízení na přejezdu P6503 v km 248,943 v úseku Jistebník - Studénka</t>
  </si>
  <si>
    <t>KSO:</t>
  </si>
  <si>
    <t>824</t>
  </si>
  <si>
    <t>CC-CZ:</t>
  </si>
  <si>
    <t/>
  </si>
  <si>
    <t>Místo:</t>
  </si>
  <si>
    <t>PZS km 248,943 Studénka - Jistebník</t>
  </si>
  <si>
    <t>Datum:</t>
  </si>
  <si>
    <t>23. 5. 2024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</si>
  <si>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</si>
  <si>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</si>
  <si>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</si>
  <si>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</si>
  <si>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</si>
  <si>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</si>
  <si>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</si>
  <si>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</si>
  <si>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</si>
  <si>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</si>
  <si>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Jana Kotasková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</si>
  <si>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</si>
  <si>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</si>
  <si>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</si>
  <si>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</si>
  <si>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</si>
  <si>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</si>
  <si>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</si>
  <si>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</si>
  <si>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</si>
  <si>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</si>
  <si>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</si>
  <si>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</si>
  <si>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</si>
  <si>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</si>
  <si>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</si>
  <si>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</si>
  <si>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</si>
  <si>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</si>
  <si>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</si>
  <si>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</si>
  <si>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</si>
  <si>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</si>
  <si>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</si>
  <si>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</si>
  <si>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</si>
  <si>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</si>
  <si>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</si>
  <si>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</si>
  <si>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</si>
  <si>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</si>
  <si>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</si>
  <si>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</si>
  <si>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</si>
  <si>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</si>
  <si>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</si>
  <si>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</si>
  <si>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</si>
  <si>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</si>
  <si>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</si>
  <si>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</si>
  <si>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</si>
  <si>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</si>
  <si>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Sborník ÚOŽI</t>
  </si>
  <si>
    <t>PRO</t>
  </si>
  <si>
    <t>1</t>
  </si>
  <si>
    <t>{a4849bd4-db03-4152-b0ec-72caf315d2f8}</t>
  </si>
  <si>
    <t>2</t>
  </si>
  <si>
    <t>02</t>
  </si>
  <si>
    <t>ÚRS</t>
  </si>
  <si>
    <t>STA</t>
  </si>
  <si>
    <t>{07f29caf-bdd7-412a-be35-fa32031e268d}</t>
  </si>
  <si>
    <t>VON</t>
  </si>
  <si>
    <t>--</t>
  </si>
  <si>
    <t>{88b84dad-ba47-491d-bf39-08cd2e10f572}</t>
  </si>
  <si>
    <t>f1</t>
  </si>
  <si>
    <t>rýha 35cm x 80cm x 70m</t>
  </si>
  <si>
    <t>19,6</t>
  </si>
  <si>
    <t>KRYCÍ LIST SOUPISU PRACÍ</t>
  </si>
  <si>
    <t>Objekt:</t>
  </si>
  <si>
    <t>01 - Sborník ÚOŽI</t>
  </si>
  <si>
    <t>REKAPITULACE ČLENĚNÍ SOUPISU PRACÍ</t>
  </si>
  <si>
    <t>Kód dílu - Popis</t>
  </si>
  <si>
    <t>Cena celkem [CZK]</t>
  </si>
  <si>
    <t>-1</t>
  </si>
  <si>
    <t>01 - Zemní práce</t>
  </si>
  <si>
    <t>03 - Kabelizace venkovní včetně ukončení</t>
  </si>
  <si>
    <t>07 - Kolejové obvody,počítače náprav, ASE, aj.</t>
  </si>
  <si>
    <t>08 - PZZ - venkovní část</t>
  </si>
  <si>
    <t>10 - Software, úpravy</t>
  </si>
  <si>
    <t>11 - Reléové a kabelové skříně, jištění</t>
  </si>
  <si>
    <t>16 - Zkoušky, regulace, revize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</si>
  <si>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</si>
  <si>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</si>
  <si>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</si>
  <si>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</si>
  <si>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</si>
  <si>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</si>
  <si>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</si>
  <si>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</si>
  <si>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</si>
  <si>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</si>
  <si>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</si>
  <si>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</si>
  <si>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</si>
  <si>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</si>
  <si>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</si>
  <si>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</si>
  <si>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5915005040</t>
  </si>
  <si>
    <t>Hloubení rýh nebo jam ručně na železničním spodku třídy těžitelnosti II skupiny 4 Poznámka: 1. V cenách jsou započteny náklady na hloubení a uložení výzisku na terén nebo naložení na dopravní prostředek a uložení na úložišti.</t>
  </si>
  <si>
    <t>m3</t>
  </si>
  <si>
    <t>Sborník UOŽI 01 2024</t>
  </si>
  <si>
    <t>4</t>
  </si>
  <si>
    <t>-1947119811</t>
  </si>
  <si>
    <t>VV</t>
  </si>
  <si>
    <t>0,35*0,8*70</t>
  </si>
  <si>
    <t>rýha š x h x d</t>
  </si>
  <si>
    <t>0,98</t>
  </si>
  <si>
    <t>2*(0,51*0,71*1,35) základ TIZ</t>
  </si>
  <si>
    <t>8*(0,8*0,8*0,8)</t>
  </si>
  <si>
    <t>8 ks hloubení pro UPM/UKM</t>
  </si>
  <si>
    <t>Součet</t>
  </si>
  <si>
    <t>5915007010</t>
  </si>
  <si>
    <t>Zásyp jam nebo rýh sypaninou na železničním spodku bez zhutnění Poznámka: 1. Ceny zásypu jam a rýh se zhutněním jsou určeny pro jakoukoliv míru zhutnění.</t>
  </si>
  <si>
    <t>-1300180516</t>
  </si>
  <si>
    <t>8 ks UPM/UKM</t>
  </si>
  <si>
    <t>3</t>
  </si>
  <si>
    <t>7593505150</t>
  </si>
  <si>
    <t>Pokládka výstražné fólie do výkopu</t>
  </si>
  <si>
    <t>m</t>
  </si>
  <si>
    <t>2026516316</t>
  </si>
  <si>
    <t>M</t>
  </si>
  <si>
    <t>7593500600</t>
  </si>
  <si>
    <t>Trasy kabelového vedení Kabelové krycí desky a pásy Fólie výstražná modrá š. 34cm (HM0673909991034)</t>
  </si>
  <si>
    <t>128</t>
  </si>
  <si>
    <t>1290616558</t>
  </si>
  <si>
    <t>03</t>
  </si>
  <si>
    <t>Kabelizace venkovní včetně ukončení</t>
  </si>
  <si>
    <t>5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</si>
  <si>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</si>
  <si>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</si>
  <si>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kus</t>
  </si>
  <si>
    <t>-1028070254</t>
  </si>
  <si>
    <t>6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</si>
  <si>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</si>
  <si>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</si>
  <si>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788541427</t>
  </si>
  <si>
    <t>90" ZE 12p</t>
  </si>
  <si>
    <t>7</t>
  </si>
  <si>
    <t>7590521609</t>
  </si>
  <si>
    <t>Venkovní vedení kabelová - metalické sítě Plněné, párované s ochr. vodičem, armované Al dráty TCEKPFLEZE 12 P 1,0 D</t>
  </si>
  <si>
    <t>1286754174</t>
  </si>
  <si>
    <t>8</t>
  </si>
  <si>
    <t>7492400460</t>
  </si>
  <si>
    <t>Kabely, vodiče - vn Kabely nad 22kV Označovací štítek na kabel (100 ks)</t>
  </si>
  <si>
    <t>sada</t>
  </si>
  <si>
    <t>-687844111</t>
  </si>
  <si>
    <t>9</t>
  </si>
  <si>
    <t>7598015190</t>
  </si>
  <si>
    <t>Kontrolní a závěrečné měření kabelu pro rozvoj signalizace</t>
  </si>
  <si>
    <t>-905863065</t>
  </si>
  <si>
    <t>10</t>
  </si>
  <si>
    <t>7590525245</t>
  </si>
  <si>
    <t>Zatažení kabelu do objektu do 9 kg/m - vyčistění přístupu do objektu, odvinutí a zatažení kabelu</t>
  </si>
  <si>
    <t>-1111816310</t>
  </si>
  <si>
    <t>07</t>
  </si>
  <si>
    <t>Kolejové obvody,počítače náprav, ASE, aj.</t>
  </si>
  <si>
    <t>11</t>
  </si>
  <si>
    <t>7594205060</t>
  </si>
  <si>
    <t>Montáž stojánku kabelového na betonové pražce KSL - usazení kabelového stojánku do výkopu bez provedení zemních prací, propojení stojánku s kolejnicemi jednokolíkovými lanovými propojeními, připevnění lan k pražci a montážním trámkům, zatažení kabelu, proměření izolačního stavu. Bez zhotovení a zapojení kabelové formy</t>
  </si>
  <si>
    <t>1712798902</t>
  </si>
  <si>
    <t>7590140130</t>
  </si>
  <si>
    <t>Závěry Stojánek kabelový KSLP 1-M (CV736689001)</t>
  </si>
  <si>
    <t>-397719900</t>
  </si>
  <si>
    <t>08</t>
  </si>
  <si>
    <t>PZZ - venkovní část</t>
  </si>
  <si>
    <t>13</t>
  </si>
  <si>
    <t>7590725140</t>
  </si>
  <si>
    <t>Situování stožáru návěstidla nebo výstražníku přejezdového zařízení</t>
  </si>
  <si>
    <t>-958916340</t>
  </si>
  <si>
    <t>14</t>
  </si>
  <si>
    <t>7592817010</t>
  </si>
  <si>
    <t>Demontáž výstražníku</t>
  </si>
  <si>
    <t>550299360</t>
  </si>
  <si>
    <t>15</t>
  </si>
  <si>
    <t>7592815040</t>
  </si>
  <si>
    <t>Montáž plastového výstražníku AŽD 97 s 1 skříní a se závorou AŽD - 99 - smontování kompletního výstražníku, označení označovacími štítky, postavení a montáž výstražníku na základ, zatažení kabelu bez zhotovení a zapojení kabelové formy, nátěr. Bez provedení ochrany proti vlivu trakcí</t>
  </si>
  <si>
    <t>-193534234</t>
  </si>
  <si>
    <t>16</t>
  </si>
  <si>
    <t>7592835022</t>
  </si>
  <si>
    <t>Montáž součástí stojanu se závorou stojanu závory vysokého</t>
  </si>
  <si>
    <t>805268181</t>
  </si>
  <si>
    <t>17</t>
  </si>
  <si>
    <t>7592837022</t>
  </si>
  <si>
    <t>Demontáž součástí stojanu se závorou stojanu závory vysokého</t>
  </si>
  <si>
    <t>-883084179</t>
  </si>
  <si>
    <t>18</t>
  </si>
  <si>
    <t>7592835032</t>
  </si>
  <si>
    <t>Montáž součástí stojanu se závorou břevna závorového nad 5,5 m</t>
  </si>
  <si>
    <t>-384658804</t>
  </si>
  <si>
    <t>19</t>
  </si>
  <si>
    <t>7592837032</t>
  </si>
  <si>
    <t>Demontáž součástí stojanu se závorou břevna závorového nad 5,5 m</t>
  </si>
  <si>
    <t>837437463</t>
  </si>
  <si>
    <t>20</t>
  </si>
  <si>
    <t>7592835030</t>
  </si>
  <si>
    <t>Montáž součástí stojanu se závorou břevna závorového do 5,5 m</t>
  </si>
  <si>
    <t>1594279497</t>
  </si>
  <si>
    <t>7592837030</t>
  </si>
  <si>
    <t>Demontáž součástí stojanu se závorou břevna závorového do 5,5 m</t>
  </si>
  <si>
    <t>1926308767</t>
  </si>
  <si>
    <t>22</t>
  </si>
  <si>
    <t>7592835045</t>
  </si>
  <si>
    <t>Montáž součástí stojanu se závorou protizávaží velkého</t>
  </si>
  <si>
    <t>2334276</t>
  </si>
  <si>
    <t>23</t>
  </si>
  <si>
    <t>7592837045</t>
  </si>
  <si>
    <t>Demontáž součástí stojanu se závorou protizávaží velkého</t>
  </si>
  <si>
    <t>-84445991</t>
  </si>
  <si>
    <t>24</t>
  </si>
  <si>
    <t>7592830861</t>
  </si>
  <si>
    <t>Součásti stojanu se závorou Unašeč sestavený pro EKC na skládaná křídla + PZA100/200 (CV708505409)</t>
  </si>
  <si>
    <t>280009511</t>
  </si>
  <si>
    <t>25</t>
  </si>
  <si>
    <t>7592825110</t>
  </si>
  <si>
    <t>Montáž kříže výstražného</t>
  </si>
  <si>
    <t>1289715110</t>
  </si>
  <si>
    <t>26</t>
  </si>
  <si>
    <t>7592827110</t>
  </si>
  <si>
    <t>Demontáž kříže výstražného</t>
  </si>
  <si>
    <t>513242119</t>
  </si>
  <si>
    <t>27</t>
  </si>
  <si>
    <t>5962116000</t>
  </si>
  <si>
    <t>Foliopísmo reflexní pro opravu značek</t>
  </si>
  <si>
    <t>m2</t>
  </si>
  <si>
    <t>-520412693</t>
  </si>
  <si>
    <t>Software, úpravy</t>
  </si>
  <si>
    <t>28</t>
  </si>
  <si>
    <t>7592605011R</t>
  </si>
  <si>
    <t xml:space="preserve">SW adresný pro ovládací program PZZ-E v širé trati pro 1 kolej _x000d_
</t>
  </si>
  <si>
    <t>-1991700964</t>
  </si>
  <si>
    <t>29</t>
  </si>
  <si>
    <t>7592605012R</t>
  </si>
  <si>
    <t>SW adresný diagnostický modul bloku diagnostiky GSM</t>
  </si>
  <si>
    <t>-1426446441</t>
  </si>
  <si>
    <t>30</t>
  </si>
  <si>
    <t>7592605013R</t>
  </si>
  <si>
    <t>SW systémový pro diagnostiku modul GSM brány</t>
  </si>
  <si>
    <t>-772998016</t>
  </si>
  <si>
    <t>Reléové a kabelové skříně, jištění</t>
  </si>
  <si>
    <t>31</t>
  </si>
  <si>
    <t>7494003390</t>
  </si>
  <si>
    <t>Modulární přístroje Jističe do 80 A; 10 kA 3-pólové In 25 A, Ue AC 230/400 V / DC 216 V, charakteristika B, 3pól, Icn 10 kA</t>
  </si>
  <si>
    <t>1211652054</t>
  </si>
  <si>
    <t>32</t>
  </si>
  <si>
    <t>7494351032</t>
  </si>
  <si>
    <t>Montáž jističů (do 10 kA) třípólových přes 20 do 63 A</t>
  </si>
  <si>
    <t>-1658960640</t>
  </si>
  <si>
    <t>33</t>
  </si>
  <si>
    <t>7494003056</t>
  </si>
  <si>
    <t>Modulární přístroje Jističe do 63 A; 6 kA 2-pólové In 10 A, Ue AC 230/400 V / DC 144 V, charakteristika C, 2pól, Icn 6 kA</t>
  </si>
  <si>
    <t>654499982</t>
  </si>
  <si>
    <t>34</t>
  </si>
  <si>
    <t>7494351020</t>
  </si>
  <si>
    <t>Montáž jističů (do 10 kA) dvoupólových nebo 1+N pólových do 20 A</t>
  </si>
  <si>
    <t>987285475</t>
  </si>
  <si>
    <t>35</t>
  </si>
  <si>
    <t>7494754012</t>
  </si>
  <si>
    <t>Montáž svodičů přepětí pro sítě nn - typ 3 (třída D) pro jednofázové sítě - do rozvaděče nebo skříně</t>
  </si>
  <si>
    <t>-1720036152</t>
  </si>
  <si>
    <t>36</t>
  </si>
  <si>
    <t>7494752010</t>
  </si>
  <si>
    <t>Montáž svodičů přepětí pro sítě nn - typ 1+2 (třída B+C) pro třífázové sítě - do rozvaděče nebo skříně</t>
  </si>
  <si>
    <t>-1911605955</t>
  </si>
  <si>
    <t>37</t>
  </si>
  <si>
    <t>7494004096</t>
  </si>
  <si>
    <t>Modulární přístroje Přepěťové ochrany Kombinované svodiče bleskových proudů a přepětí typ 1 + 2, Iimp 25 kA, Uc AC 350 V, výměnné moduly, se signalizací, jiskřiště, varistor, 3+N-pól</t>
  </si>
  <si>
    <t>624027569</t>
  </si>
  <si>
    <t>38</t>
  </si>
  <si>
    <t>7494004130</t>
  </si>
  <si>
    <t>Modulární přístroje Přepěťové ochrany Svodiče přepětí typ 2, Imax 40 kA, Uc AC 350 V, výměnné moduly, varistor, 4pól</t>
  </si>
  <si>
    <t>1041730795</t>
  </si>
  <si>
    <t>39</t>
  </si>
  <si>
    <t>7494753012</t>
  </si>
  <si>
    <t>Montáž svodičů přepětí pro sítě nn - typ 2 (třída C) pro jednofázové sítě - do rozvaděče nebo skříně</t>
  </si>
  <si>
    <t>1430468317</t>
  </si>
  <si>
    <t>40</t>
  </si>
  <si>
    <t>7492554014</t>
  </si>
  <si>
    <t>Montáž kabelů 4- a 5-žílových Cu do 50 mm2 - uložení do země, chráničky, na rošty, pod omítku apod.</t>
  </si>
  <si>
    <t>1829081259</t>
  </si>
  <si>
    <t>41</t>
  </si>
  <si>
    <t>7492501140R</t>
  </si>
  <si>
    <t>Kabely, vodiče, šňůry Cu - nn Vodič jednožílový Cu, plastová izolace H07V-K 35 rudý (CYA)</t>
  </si>
  <si>
    <t>-307085509</t>
  </si>
  <si>
    <t>42</t>
  </si>
  <si>
    <t>7492501130R</t>
  </si>
  <si>
    <t>Kabely, vodiče, šňůry Cu - nn Vodič jednožílový Cu, plastová izolace H07V-K 35 černý (CYA)</t>
  </si>
  <si>
    <t>1478051467</t>
  </si>
  <si>
    <t>43</t>
  </si>
  <si>
    <t>7592905020</t>
  </si>
  <si>
    <t>Montáž bloku baterie niklokadmiové kapacity do 200 Ah - postavení článku, připojení vodičů, ochrana svorek vazelinou, změření napětí, u tekutých baterií kontrola elektrolytu s případným doplněním destilovanou vodou</t>
  </si>
  <si>
    <t>1406489873</t>
  </si>
  <si>
    <t>44</t>
  </si>
  <si>
    <t>7598095225</t>
  </si>
  <si>
    <t>Kapacitní zkouška baterie staniční (bez ohledu na počet článků)</t>
  </si>
  <si>
    <t>212419955</t>
  </si>
  <si>
    <t>45</t>
  </si>
  <si>
    <t>7592910130</t>
  </si>
  <si>
    <t>Baterie Staniční akumulátory NiCd článek 1,2 V/150 Ah C5 se sintrovanou elektrodou, cena včetně spojovacího materiálu a bateriového nosiče či stojanu</t>
  </si>
  <si>
    <t>-1024912233</t>
  </si>
  <si>
    <t>46</t>
  </si>
  <si>
    <t>7593317090</t>
  </si>
  <si>
    <t>Demontáž bateriové skříně do reléového objektu 2,5/3,6</t>
  </si>
  <si>
    <t>-814084996</t>
  </si>
  <si>
    <t>47</t>
  </si>
  <si>
    <t>7593315090</t>
  </si>
  <si>
    <t>Montáž bateriové skříně do reléového objektu 2,5/3,6 - úprava skříně pro odchod vodičů z pravé strany, usazení skříně a montáž ovládací desky, propojení skříně s ovládací deskou a ochrana skříně připojením na uzemňovací sběrnici ovládací desky. Bez osazení skříně bateriemi</t>
  </si>
  <si>
    <t>-820746481</t>
  </si>
  <si>
    <t>48</t>
  </si>
  <si>
    <t>7593310030</t>
  </si>
  <si>
    <t>Konstrukční díly Baterová skříň klimatizovaná BSK 1</t>
  </si>
  <si>
    <t>1358876752</t>
  </si>
  <si>
    <t>49</t>
  </si>
  <si>
    <t>7593315320</t>
  </si>
  <si>
    <t>Montáž translátoru</t>
  </si>
  <si>
    <t>-1967358662</t>
  </si>
  <si>
    <t>50</t>
  </si>
  <si>
    <t>7593321521</t>
  </si>
  <si>
    <t>Prvky Translátor 600:600 (4kV)</t>
  </si>
  <si>
    <t>1333708216</t>
  </si>
  <si>
    <t>51</t>
  </si>
  <si>
    <t>7593005010</t>
  </si>
  <si>
    <t>Montáž dobíječe, usměrňovače, napáječe do stojanové řady - včetně připojení vodičů elektrické sítě ss rozvodu a uzemnění, přezkoušení funkce</t>
  </si>
  <si>
    <t>-143954383</t>
  </si>
  <si>
    <t>52</t>
  </si>
  <si>
    <t>7593007010</t>
  </si>
  <si>
    <t>Demontáž dobíječe, usměrňovače, napáječe ze stojanové řady</t>
  </si>
  <si>
    <t>-1095781563</t>
  </si>
  <si>
    <t>53</t>
  </si>
  <si>
    <t>7593000170</t>
  </si>
  <si>
    <t>Dobíječe, usměrňovače, napáječe Usměrňovač D400 G24/40, oceloplechová skříň 1200x600x400, základní stavová indikace opticky i bezpotenciálově</t>
  </si>
  <si>
    <t>-290641234</t>
  </si>
  <si>
    <t>54</t>
  </si>
  <si>
    <t>7593005042</t>
  </si>
  <si>
    <t>Montáž zdroje napájecího - se zapojením vodičů a přezkoušení funkce</t>
  </si>
  <si>
    <t>-1046526617</t>
  </si>
  <si>
    <t>55</t>
  </si>
  <si>
    <t>7498100310</t>
  </si>
  <si>
    <t>DŘT, SKŘ technologie DŘT a SKŘ skříně pro automatizaci Napájecí zdroje Spínané Napájecí zdroj externí 230V AC/24V 150W, DIN</t>
  </si>
  <si>
    <t>-130188390</t>
  </si>
  <si>
    <t>56</t>
  </si>
  <si>
    <t>7593335040</t>
  </si>
  <si>
    <t>Montáž malorozměrného relé</t>
  </si>
  <si>
    <t>-789597352</t>
  </si>
  <si>
    <t>57</t>
  </si>
  <si>
    <t>7593337040</t>
  </si>
  <si>
    <t>Demontáž malorozměrného relé</t>
  </si>
  <si>
    <t>-1784346116</t>
  </si>
  <si>
    <t>58</t>
  </si>
  <si>
    <t>7593330040</t>
  </si>
  <si>
    <t>Výměnné díly Relé NMŠ 1-2000 (HM0404221990407)</t>
  </si>
  <si>
    <t>1503533170</t>
  </si>
  <si>
    <t>59</t>
  </si>
  <si>
    <t>7593330120</t>
  </si>
  <si>
    <t>Výměnné díly Relé NMŠM 1-1500 (HM0404221990415)</t>
  </si>
  <si>
    <t>1401235262</t>
  </si>
  <si>
    <t>60</t>
  </si>
  <si>
    <t>7593330160</t>
  </si>
  <si>
    <t>Výměnné díly Relé NMŠ 2-4000 (HM0404221990419)</t>
  </si>
  <si>
    <t>1855588920</t>
  </si>
  <si>
    <t>61</t>
  </si>
  <si>
    <t>7595605155</t>
  </si>
  <si>
    <t>Montáž modemu, převodníku, repeatru instalace a konfigurace modemu</t>
  </si>
  <si>
    <t>1907208965</t>
  </si>
  <si>
    <t>62</t>
  </si>
  <si>
    <t>7592500335</t>
  </si>
  <si>
    <t>Diagnostická zařízení Jednotka NMOD2</t>
  </si>
  <si>
    <t>567454721</t>
  </si>
  <si>
    <t>63</t>
  </si>
  <si>
    <t>7595605150</t>
  </si>
  <si>
    <t>Montáž modemu, převodníku, repeatru instalace a konfigurace mediakonvertoru</t>
  </si>
  <si>
    <t>-299842033</t>
  </si>
  <si>
    <t>64</t>
  </si>
  <si>
    <t>7595600590</t>
  </si>
  <si>
    <t>Přenosová a datová zařízení Datové - modem Převodník RS 232 / ethernet</t>
  </si>
  <si>
    <t>-884799604</t>
  </si>
  <si>
    <t>65</t>
  </si>
  <si>
    <t>7593315214</t>
  </si>
  <si>
    <t>Montáž skříně s otočným rámem - usazení skříně na místě určení, zapojení</t>
  </si>
  <si>
    <t>-686774855</t>
  </si>
  <si>
    <t>66</t>
  </si>
  <si>
    <t>7593317214</t>
  </si>
  <si>
    <t>Demontáž skříně s otočným rámem</t>
  </si>
  <si>
    <t>-759403612</t>
  </si>
  <si>
    <t>67</t>
  </si>
  <si>
    <t>7592810908</t>
  </si>
  <si>
    <t>Reléový stojan PZS vystrojený na dvoukolejné trati s automatickými závorami 2 - 4 kusy výstražníků - kategorie dle ČSN 34 2650 ed.2: PZS 3(2) S,B(N),I(L)</t>
  </si>
  <si>
    <t>komplet</t>
  </si>
  <si>
    <t>1861525921</t>
  </si>
  <si>
    <t>68</t>
  </si>
  <si>
    <t>7591505010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</si>
  <si>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</si>
  <si>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-225899603</t>
  </si>
  <si>
    <t>69</t>
  </si>
  <si>
    <t>7591505030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</si>
  <si>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</si>
  <si>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703584138</t>
  </si>
  <si>
    <t>Zkoušky, regulace, revize</t>
  </si>
  <si>
    <t>70</t>
  </si>
  <si>
    <t>7598095185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</si>
  <si>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</si>
  <si>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-637218512</t>
  </si>
  <si>
    <t>71</t>
  </si>
  <si>
    <t>7598095150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</si>
  <si>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</si>
  <si>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1822721703</t>
  </si>
  <si>
    <t>72</t>
  </si>
  <si>
    <t>7598095125</t>
  </si>
  <si>
    <t>Přezkoušení a regulace diagnostiky - kontrola zapojení včetně příslušného zkoušení hodnot zařízení</t>
  </si>
  <si>
    <t>1930371573</t>
  </si>
  <si>
    <t>73</t>
  </si>
  <si>
    <t>7598095390</t>
  </si>
  <si>
    <t>Příprava ke komplexním zkouškám za 1 jízdní cestu do 30 výhybek - oživení, seřízení a nastavení zařízení s ohledem na postup jeho uvádění do provozu</t>
  </si>
  <si>
    <t>-1345883655</t>
  </si>
  <si>
    <t>74</t>
  </si>
  <si>
    <t>7598095440</t>
  </si>
  <si>
    <t>Příprava ke komplexním zkouškám automatických přejezdových zabezpečovacích zařízení se závorami dvoukolejné - oživení, seřízení a nastavení zařízení s ohledem na postup jeho uvádění do provozu</t>
  </si>
  <si>
    <t>1917953873</t>
  </si>
  <si>
    <t>75</t>
  </si>
  <si>
    <t>7598095460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</si>
  <si>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</si>
  <si>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-585210846</t>
  </si>
  <si>
    <t>76</t>
  </si>
  <si>
    <t>7598095510</t>
  </si>
  <si>
    <t>Komplexní zkouška automatických přejezdových zabezpečovacích zařízení se závorami dvoukolejné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</si>
  <si>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-1775653191</t>
  </si>
  <si>
    <t>77</t>
  </si>
  <si>
    <t>7598095565</t>
  </si>
  <si>
    <t>Vyhotovení protokolu UTZ pro PZZ se závorou dvě a více kolejí - vykonání prohlídky a zkoušky včetně vyhotovení protokolu podle vyhl. 100/1995 Sb.</t>
  </si>
  <si>
    <t>-17978051</t>
  </si>
  <si>
    <t>78</t>
  </si>
  <si>
    <t>7598095635</t>
  </si>
  <si>
    <t>Vyhotovení revizní zprávy PZZ - vykonání prohlídky a zkoušky pro napájení elektrického zařízení včetně vyhotovení revizní zprávy podle vyhl. 100/1995 Sb. a norem ČSN</t>
  </si>
  <si>
    <t>-828207576</t>
  </si>
  <si>
    <t>02 - ÚRS</t>
  </si>
  <si>
    <t>111301111</t>
  </si>
  <si>
    <t>Sejmutí drnu tl. do 100 mm, v jakékoliv ploše</t>
  </si>
  <si>
    <t>CS ÚRS 2024 02</t>
  </si>
  <si>
    <t>402322267</t>
  </si>
  <si>
    <t>Online PSC</t>
  </si>
  <si>
    <t>https://podminky.urs.cz/item/CS_URS_2024_02/111301111</t>
  </si>
  <si>
    <t>460581111</t>
  </si>
  <si>
    <t>Úprava terénu položení drnu, včetně zalití vodou na rovině</t>
  </si>
  <si>
    <t>670280335</t>
  </si>
  <si>
    <t>https://podminky.urs.cz/item/CS_URS_2024_02/460581111</t>
  </si>
  <si>
    <t>460481132</t>
  </si>
  <si>
    <t>Úprava pláně ručně v hornině třídy těžitelnosti II skupiny 4 se zhutněním</t>
  </si>
  <si>
    <t>-68874921</t>
  </si>
  <si>
    <t>https://podminky.urs.cz/item/CS_URS_2024_02/460481132</t>
  </si>
  <si>
    <t>460581131</t>
  </si>
  <si>
    <t>Úprava terénu uvedení nezpevněného terénu do původního stavu v místě dočasného uložení výkopku s vyhrabáním, srovnáním a částečným dosetím trávy</t>
  </si>
  <si>
    <t>1432890835</t>
  </si>
  <si>
    <t>https://podminky.urs.cz/item/CS_URS_2024_02/460581131</t>
  </si>
  <si>
    <t>35889540</t>
  </si>
  <si>
    <t>svodič přepětí - ochrana 3.stupně odnímatelné provedení, 230 V, signalizace, na DIN lištu</t>
  </si>
  <si>
    <t>CS ÚRS 2024 01</t>
  </si>
  <si>
    <t>1164832058</t>
  </si>
  <si>
    <t>34121271</t>
  </si>
  <si>
    <t>kabel datový bezhalogenový celkově stíněný opletením se stíněnými páry Al fólií třída reakce na oheň B2cas1d1a1 jádro Cu plné (S/FTP) kategorie 7</t>
  </si>
  <si>
    <t>176682819</t>
  </si>
  <si>
    <t>460631214</t>
  </si>
  <si>
    <t>Zemní protlaky řízené horizontální vrtání v hornině třídy těžitelnosti I a II skupiny 1 až 4 včetně protlačení trub v hloubce do 6 m vnějšího průměru vrtu přes 140 do 180 mm</t>
  </si>
  <si>
    <t>323698876</t>
  </si>
  <si>
    <t>https://podminky.urs.cz/item/CS_URS_2024_02/460631214</t>
  </si>
  <si>
    <t>28611634</t>
  </si>
  <si>
    <t>trubka vodovodní PVC-O pro rozvod pitné vody PN 16 200x4,9mm</t>
  </si>
  <si>
    <t>-1249183890</t>
  </si>
  <si>
    <t>460633113</t>
  </si>
  <si>
    <t>Zemní protlaky zemní práce nutné k provedení protlaku výkop včetně zásypu strojně startovací jáma v hornině třídy těžitelnosti II skupiny 4</t>
  </si>
  <si>
    <t>-946491726</t>
  </si>
  <si>
    <t>https://podminky.urs.cz/item/CS_URS_2024_02/460633113</t>
  </si>
  <si>
    <t>460633213</t>
  </si>
  <si>
    <t>Zemní protlaky zemní práce nutné k provedení protlaku výkop včetně zásypu strojně koncová jáma v hornině třídy těžitelnosti II skupiny 4</t>
  </si>
  <si>
    <t>284218729</t>
  </si>
  <si>
    <t>https://podminky.urs.cz/item/CS_URS_2024_02/460633213</t>
  </si>
  <si>
    <t>VON - --</t>
  </si>
  <si>
    <t>VRN - Vedlejší rozpočtové náklady</t>
  </si>
  <si>
    <t>VRN</t>
  </si>
  <si>
    <t>Vedlejší rozpočtové náklady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</si>
  <si>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</si>
  <si>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</si>
  <si>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t</t>
  </si>
  <si>
    <t>262144</t>
  </si>
  <si>
    <t>1335868863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</si>
  <si>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</si>
  <si>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</si>
  <si>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626725009</t>
  </si>
  <si>
    <t>9902200100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</si>
  <si>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</si>
  <si>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529864476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</si>
  <si>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</si>
  <si>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</si>
  <si>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%</t>
  </si>
  <si>
    <t>1024</t>
  </si>
  <si>
    <t>-1518624756</t>
  </si>
  <si>
    <t>1% z dotčených prací : do kolonky množství se zapíše 0,01, a do kolonky j. cena [CZK] se zapíše suma - dotčené práce</t>
  </si>
  <si>
    <t>023101001</t>
  </si>
  <si>
    <t>Projektové práce Projektové práce v rozsahu ZRN (vyjma dále jmenované práce) do 1 mil. Kč</t>
  </si>
  <si>
    <t>778878413</t>
  </si>
  <si>
    <t>0,086</t>
  </si>
  <si>
    <t xml:space="preserve">8,6% ze ZRN : do kolonky množství se zapíše 0,086, a do kolonky j. cena [CZK] se zapíše suma - ZRN  (Základní rozpočtové náklady)</t>
  </si>
  <si>
    <t>SEZNAM FIGUR</t>
  </si>
  <si>
    <t>Výměra</t>
  </si>
  <si>
    <t>Použití figury:</t>
  </si>
  <si>
    <t>Hloubení rýh nebo jam ručně na železničním spodku třídy těžitelnosti II skupiny 4</t>
  </si>
  <si>
    <t>Zásyp jam nebo rýh sypaninou na železničním spodku bez zhutnění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</si>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</sst>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29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png" /><Relationship Id="rId2" Type="http://schemas.openxmlformats.org/officeDocument/2006/relationships/image" Target="../media/image5.png" /><Relationship Id="rId3" Type="http://schemas.openxmlformats.org/officeDocument/2006/relationships/image" Target="../media/image6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png" /><Relationship Id="rId2" Type="http://schemas.openxmlformats.org/officeDocument/2006/relationships/image" Target="../media/image9.png" /><Relationship Id="rId3" Type="http://schemas.openxmlformats.org/officeDocument/2006/relationships/image" Target="../media/image10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png" /><Relationship Id="rId2" Type="http://schemas.openxmlformats.org/officeDocument/2006/relationships/image" Target="../media/image13.png" /><Relationship Id="rId3" Type="http://schemas.openxmlformats.org/officeDocument/2006/relationships/image" Target="../media/image14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43180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41</xdr:row>
      <xdr:rowOff>0</xdr:rowOff>
    </xdr:from>
    <xdr:to>
      <xdr:col>41</xdr:col>
      <xdr:colOff>177165</xdr:colOff>
      <xdr:row>43</xdr:row>
      <xdr:rowOff>125095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72</xdr:row>
      <xdr:rowOff>0</xdr:rowOff>
    </xdr:from>
    <xdr:to>
      <xdr:col>9</xdr:col>
      <xdr:colOff>1215390</xdr:colOff>
      <xdr:row>74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65</xdr:row>
      <xdr:rowOff>0</xdr:rowOff>
    </xdr:from>
    <xdr:to>
      <xdr:col>9</xdr:col>
      <xdr:colOff>1215390</xdr:colOff>
      <xdr:row>67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66</xdr:row>
      <xdr:rowOff>0</xdr:rowOff>
    </xdr:from>
    <xdr:to>
      <xdr:col>9</xdr:col>
      <xdr:colOff>1215390</xdr:colOff>
      <xdr:row>68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301111" TargetMode="External" /><Relationship Id="rId2" Type="http://schemas.openxmlformats.org/officeDocument/2006/relationships/hyperlink" Target="https://podminky.urs.cz/item/CS_URS_2024_02/460581111" TargetMode="External" /><Relationship Id="rId3" Type="http://schemas.openxmlformats.org/officeDocument/2006/relationships/hyperlink" Target="https://podminky.urs.cz/item/CS_URS_2024_02/460481132" TargetMode="External" /><Relationship Id="rId4" Type="http://schemas.openxmlformats.org/officeDocument/2006/relationships/hyperlink" Target="https://podminky.urs.cz/item/CS_URS_2024_02/460581131" TargetMode="External" /><Relationship Id="rId5" Type="http://schemas.openxmlformats.org/officeDocument/2006/relationships/hyperlink" Target="https://podminky.urs.cz/item/CS_URS_2024_02/460631214" TargetMode="External" /><Relationship Id="rId6" Type="http://schemas.openxmlformats.org/officeDocument/2006/relationships/hyperlink" Target="https://podminky.urs.cz/item/CS_URS_2024_02/460633113" TargetMode="External" /><Relationship Id="rId7" Type="http://schemas.openxmlformats.org/officeDocument/2006/relationships/hyperlink" Target="https://podminky.urs.cz/item/CS_URS_2024_02/460633213" TargetMode="External" /><Relationship Id="rId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21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21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21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21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21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F20240523-A5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přejezdového zabezpečovacího zařízení na přejezdu P6503 v km 248,943 v úseku Jistebník - Studénka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PZS km 248,943 Studénka - Jistebník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23. 5. 2024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Správa železnic, státní organizace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>Jana Kotasková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21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Sborník ÚOŽI'!J30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'01 - Sborník ÚOŽI'!P86</f>
        <v>0</v>
      </c>
      <c r="AV55" s="121">
        <f>'01 - Sborník ÚOŽI'!J33</f>
        <v>0</v>
      </c>
      <c r="AW55" s="121">
        <f>'01 - Sborník ÚOŽI'!J34</f>
        <v>0</v>
      </c>
      <c r="AX55" s="121">
        <f>'01 - Sborník ÚOŽI'!J35</f>
        <v>0</v>
      </c>
      <c r="AY55" s="121">
        <f>'01 - Sborník ÚOŽI'!J36</f>
        <v>0</v>
      </c>
      <c r="AZ55" s="121">
        <f>'01 - Sborník ÚOŽI'!F33</f>
        <v>0</v>
      </c>
      <c r="BA55" s="121">
        <f>'01 - Sborník ÚOŽI'!F34</f>
        <v>0</v>
      </c>
      <c r="BB55" s="121">
        <f>'01 - Sborník ÚOŽI'!F35</f>
        <v>0</v>
      </c>
      <c r="BC55" s="121">
        <f>'01 - Sborník ÚOŽI'!F36</f>
        <v>0</v>
      </c>
      <c r="BD55" s="123">
        <f>'01 - Sborník ÚOŽI'!F37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7" customFormat="1" ht="16.5" customHeight="1">
      <c r="A56" s="112" t="s">
        <v>77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ÚRS'!J30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86</v>
      </c>
      <c r="AR56" s="119"/>
      <c r="AS56" s="120">
        <v>0</v>
      </c>
      <c r="AT56" s="121">
        <f>ROUND(SUM(AV56:AW56),2)</f>
        <v>0</v>
      </c>
      <c r="AU56" s="122">
        <f>'02 - ÚRS'!P79</f>
        <v>0</v>
      </c>
      <c r="AV56" s="121">
        <f>'02 - ÚRS'!J33</f>
        <v>0</v>
      </c>
      <c r="AW56" s="121">
        <f>'02 - ÚRS'!J34</f>
        <v>0</v>
      </c>
      <c r="AX56" s="121">
        <f>'02 - ÚRS'!J35</f>
        <v>0</v>
      </c>
      <c r="AY56" s="121">
        <f>'02 - ÚRS'!J36</f>
        <v>0</v>
      </c>
      <c r="AZ56" s="121">
        <f>'02 - ÚRS'!F33</f>
        <v>0</v>
      </c>
      <c r="BA56" s="121">
        <f>'02 - ÚRS'!F34</f>
        <v>0</v>
      </c>
      <c r="BB56" s="121">
        <f>'02 - ÚRS'!F35</f>
        <v>0</v>
      </c>
      <c r="BC56" s="121">
        <f>'02 - ÚRS'!F36</f>
        <v>0</v>
      </c>
      <c r="BD56" s="123">
        <f>'02 - ÚRS'!F37</f>
        <v>0</v>
      </c>
      <c r="BE56" s="7"/>
      <c r="BT56" s="124" t="s">
        <v>81</v>
      </c>
      <c r="BV56" s="124" t="s">
        <v>75</v>
      </c>
      <c r="BW56" s="124" t="s">
        <v>87</v>
      </c>
      <c r="BX56" s="124" t="s">
        <v>5</v>
      </c>
      <c r="CL56" s="124" t="s">
        <v>19</v>
      </c>
      <c r="CM56" s="124" t="s">
        <v>83</v>
      </c>
    </row>
    <row r="57" s="7" customFormat="1" ht="16.5" customHeight="1">
      <c r="A57" s="112" t="s">
        <v>77</v>
      </c>
      <c r="B57" s="113"/>
      <c r="C57" s="114"/>
      <c r="D57" s="115" t="s">
        <v>88</v>
      </c>
      <c r="E57" s="115"/>
      <c r="F57" s="115"/>
      <c r="G57" s="115"/>
      <c r="H57" s="115"/>
      <c r="I57" s="116"/>
      <c r="J57" s="115" t="s">
        <v>89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'VON - --'!J30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88</v>
      </c>
      <c r="AR57" s="119"/>
      <c r="AS57" s="125">
        <v>0</v>
      </c>
      <c r="AT57" s="126">
        <f>ROUND(SUM(AV57:AW57),2)</f>
        <v>0</v>
      </c>
      <c r="AU57" s="127">
        <f>'VON - --'!P80</f>
        <v>0</v>
      </c>
      <c r="AV57" s="126">
        <f>'VON - --'!J33</f>
        <v>0</v>
      </c>
      <c r="AW57" s="126">
        <f>'VON - --'!J34</f>
        <v>0</v>
      </c>
      <c r="AX57" s="126">
        <f>'VON - --'!J35</f>
        <v>0</v>
      </c>
      <c r="AY57" s="126">
        <f>'VON - --'!J36</f>
        <v>0</v>
      </c>
      <c r="AZ57" s="126">
        <f>'VON - --'!F33</f>
        <v>0</v>
      </c>
      <c r="BA57" s="126">
        <f>'VON - --'!F34</f>
        <v>0</v>
      </c>
      <c r="BB57" s="126">
        <f>'VON - --'!F35</f>
        <v>0</v>
      </c>
      <c r="BC57" s="126">
        <f>'VON - --'!F36</f>
        <v>0</v>
      </c>
      <c r="BD57" s="128">
        <f>'VON - --'!F37</f>
        <v>0</v>
      </c>
      <c r="BE57" s="7"/>
      <c r="BT57" s="124" t="s">
        <v>81</v>
      </c>
      <c r="BV57" s="124" t="s">
        <v>75</v>
      </c>
      <c r="BW57" s="124" t="s">
        <v>90</v>
      </c>
      <c r="BX57" s="124" t="s">
        <v>5</v>
      </c>
      <c r="CL57" s="124" t="s">
        <v>19</v>
      </c>
      <c r="CM57" s="124" t="s">
        <v>83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qiXimvorHo3r5zvfBqUFTlPg6BfnZ66al/Xe4LaSV6QsprAocm9BTKNmZmrMc8m+AySV5n5O9esc7tYHIw4yFw==" hashValue="3fLLVQLXhuQcIjYFzVomhLuh76aDBlW13eyDJ1US0jXBLHiZs8GNUi6w+oVzJTPSHsmql99kRkL1Z4jNOj6IxA==" algorithmName="SHA-512" password="CC35"/>
  <mergeCells count="50"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J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Sborník ÚOŽI'!C2" display="/"/>
    <hyperlink ref="A56" location="'02 - ÚRS'!C2" display="/"/>
    <hyperlink ref="A57" location="'VON - --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  <c r="AZ2" s="129" t="s">
        <v>91</v>
      </c>
      <c r="BA2" s="129" t="s">
        <v>92</v>
      </c>
      <c r="BB2" s="129" t="s">
        <v>21</v>
      </c>
      <c r="BC2" s="129" t="s">
        <v>93</v>
      </c>
      <c r="BD2" s="129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83</v>
      </c>
    </row>
    <row r="4" s="1" customFormat="1" ht="24.96" customHeight="1">
      <c r="B4" s="21"/>
      <c r="D4" s="132" t="s">
        <v>94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26.25" customHeight="1">
      <c r="B7" s="21"/>
      <c r="E7" s="135" t="str">
        <f>'Rekapitulace zakázky'!K6</f>
        <v>Oprava přejezdového zabezpečovacího zařízení na přejezdu P6503 v km 248,943 v úseku Jistebník - Studénka</v>
      </c>
      <c r="F7" s="134"/>
      <c r="G7" s="134"/>
      <c r="H7" s="134"/>
      <c r="L7" s="21"/>
    </row>
    <row r="8" s="2" customFormat="1" ht="12" customHeight="1">
      <c r="A8" s="39"/>
      <c r="B8" s="45"/>
      <c r="C8" s="39"/>
      <c r="D8" s="134" t="s">
        <v>95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96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18</v>
      </c>
      <c r="E11" s="39"/>
      <c r="F11" s="138" t="s">
        <v>19</v>
      </c>
      <c r="G11" s="39"/>
      <c r="H11" s="39"/>
      <c r="I11" s="134" t="s">
        <v>20</v>
      </c>
      <c r="J11" s="138" t="s">
        <v>21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22</v>
      </c>
      <c r="E12" s="39"/>
      <c r="F12" s="138" t="s">
        <v>23</v>
      </c>
      <c r="G12" s="39"/>
      <c r="H12" s="39"/>
      <c r="I12" s="134" t="s">
        <v>24</v>
      </c>
      <c r="J12" s="139" t="str">
        <f>'Rekapitulace zakázky'!AN8</f>
        <v>23. 5. 2024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26</v>
      </c>
      <c r="E14" s="39"/>
      <c r="F14" s="39"/>
      <c r="G14" s="39"/>
      <c r="H14" s="39"/>
      <c r="I14" s="134" t="s">
        <v>27</v>
      </c>
      <c r="J14" s="138" t="s">
        <v>21</v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28</v>
      </c>
      <c r="F15" s="39"/>
      <c r="G15" s="39"/>
      <c r="H15" s="39"/>
      <c r="I15" s="134" t="s">
        <v>29</v>
      </c>
      <c r="J15" s="138" t="s">
        <v>21</v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30</v>
      </c>
      <c r="E17" s="39"/>
      <c r="F17" s="39"/>
      <c r="G17" s="39"/>
      <c r="H17" s="39"/>
      <c r="I17" s="134" t="s">
        <v>27</v>
      </c>
      <c r="J17" s="34" t="str">
        <f>'Rekapitulace zakázky'!AN13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38"/>
      <c r="G18" s="138"/>
      <c r="H18" s="138"/>
      <c r="I18" s="134" t="s">
        <v>29</v>
      </c>
      <c r="J18" s="34" t="str">
        <f>'Rekapitulace zakázky'!AN14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32</v>
      </c>
      <c r="E20" s="39"/>
      <c r="F20" s="39"/>
      <c r="G20" s="39"/>
      <c r="H20" s="39"/>
      <c r="I20" s="134" t="s">
        <v>27</v>
      </c>
      <c r="J20" s="138" t="str">
        <f>IF('Rekapitulace zakázky'!AN16="","",'Rekapitulace zakázky'!AN16)</f>
        <v/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tr">
        <f>IF('Rekapitulace zakázky'!E17="","",'Rekapitulace zakázky'!E17)</f>
        <v xml:space="preserve"> </v>
      </c>
      <c r="F21" s="39"/>
      <c r="G21" s="39"/>
      <c r="H21" s="39"/>
      <c r="I21" s="134" t="s">
        <v>29</v>
      </c>
      <c r="J21" s="138" t="str">
        <f>IF('Rekapitulace zakázky'!AN17="","",'Rekapitulace zakázky'!AN17)</f>
        <v/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35</v>
      </c>
      <c r="E23" s="39"/>
      <c r="F23" s="39"/>
      <c r="G23" s="39"/>
      <c r="H23" s="39"/>
      <c r="I23" s="134" t="s">
        <v>27</v>
      </c>
      <c r="J23" s="138" t="s">
        <v>21</v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36</v>
      </c>
      <c r="F24" s="39"/>
      <c r="G24" s="39"/>
      <c r="H24" s="39"/>
      <c r="I24" s="134" t="s">
        <v>29</v>
      </c>
      <c r="J24" s="138" t="s">
        <v>21</v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37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5" t="s">
        <v>39</v>
      </c>
      <c r="E30" s="39"/>
      <c r="F30" s="39"/>
      <c r="G30" s="39"/>
      <c r="H30" s="39"/>
      <c r="I30" s="39"/>
      <c r="J30" s="146">
        <f>ROUND(J86, 2)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7" t="s">
        <v>41</v>
      </c>
      <c r="G32" s="39"/>
      <c r="H32" s="39"/>
      <c r="I32" s="147" t="s">
        <v>40</v>
      </c>
      <c r="J32" s="147" t="s">
        <v>42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8" t="s">
        <v>43</v>
      </c>
      <c r="E33" s="134" t="s">
        <v>44</v>
      </c>
      <c r="F33" s="149">
        <f>ROUND((SUM(BE86:BE186)),  2)</f>
        <v>0</v>
      </c>
      <c r="G33" s="39"/>
      <c r="H33" s="39"/>
      <c r="I33" s="150">
        <v>0.20999999999999999</v>
      </c>
      <c r="J33" s="149">
        <f>ROUND(((SUM(BE86:BE186))*I33),  2)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4" t="s">
        <v>45</v>
      </c>
      <c r="F34" s="149">
        <f>ROUND((SUM(BF86:BF186)),  2)</f>
        <v>0</v>
      </c>
      <c r="G34" s="39"/>
      <c r="H34" s="39"/>
      <c r="I34" s="150">
        <v>0.12</v>
      </c>
      <c r="J34" s="149">
        <f>ROUND(((SUM(BF86:BF186))*I34),  2)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4" t="s">
        <v>46</v>
      </c>
      <c r="F35" s="149">
        <f>ROUND((SUM(BG86:BG186)),  2)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47</v>
      </c>
      <c r="F36" s="149">
        <f>ROUND((SUM(BH86:BH186)),  2)</f>
        <v>0</v>
      </c>
      <c r="G36" s="39"/>
      <c r="H36" s="39"/>
      <c r="I36" s="150">
        <v>0.12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48</v>
      </c>
      <c r="F37" s="149">
        <f>ROUND((SUM(BI86:BI186)),  2)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2" t="str">
        <f>E7</f>
        <v>Oprava přejezdového zabezpečovacího zařízení na přejezdu P6503 v km 248,943 v úseku Jistebník - Studénka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Sborník ÚOŽI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PZS km 248,943 Studénka - Jistebník</v>
      </c>
      <c r="G52" s="41"/>
      <c r="H52" s="41"/>
      <c r="I52" s="33" t="s">
        <v>24</v>
      </c>
      <c r="J52" s="73" t="str">
        <f>IF(J12="","",J12)</f>
        <v>23. 5. 2024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32</v>
      </c>
      <c r="J54" s="37" t="str">
        <f>E21</f>
        <v xml:space="preserve"> 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Jana Kotasková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3" t="s">
        <v>98</v>
      </c>
      <c r="D57" s="164"/>
      <c r="E57" s="164"/>
      <c r="F57" s="164"/>
      <c r="G57" s="164"/>
      <c r="H57" s="164"/>
      <c r="I57" s="164"/>
      <c r="J57" s="165" t="s">
        <v>99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6" t="s">
        <v>71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67"/>
      <c r="C60" s="168"/>
      <c r="D60" s="169" t="s">
        <v>101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7"/>
      <c r="C61" s="168"/>
      <c r="D61" s="169" t="s">
        <v>102</v>
      </c>
      <c r="E61" s="170"/>
      <c r="F61" s="170"/>
      <c r="G61" s="170"/>
      <c r="H61" s="170"/>
      <c r="I61" s="170"/>
      <c r="J61" s="171">
        <f>J105</f>
        <v>0</v>
      </c>
      <c r="K61" s="168"/>
      <c r="L61" s="17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7"/>
      <c r="C62" s="168"/>
      <c r="D62" s="169" t="s">
        <v>103</v>
      </c>
      <c r="E62" s="170"/>
      <c r="F62" s="170"/>
      <c r="G62" s="170"/>
      <c r="H62" s="170"/>
      <c r="I62" s="170"/>
      <c r="J62" s="171">
        <f>J114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7"/>
      <c r="C63" s="168"/>
      <c r="D63" s="169" t="s">
        <v>104</v>
      </c>
      <c r="E63" s="170"/>
      <c r="F63" s="170"/>
      <c r="G63" s="170"/>
      <c r="H63" s="170"/>
      <c r="I63" s="170"/>
      <c r="J63" s="171">
        <f>J117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7"/>
      <c r="C64" s="168"/>
      <c r="D64" s="169" t="s">
        <v>105</v>
      </c>
      <c r="E64" s="170"/>
      <c r="F64" s="170"/>
      <c r="G64" s="170"/>
      <c r="H64" s="170"/>
      <c r="I64" s="170"/>
      <c r="J64" s="171">
        <f>J133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7"/>
      <c r="C65" s="168"/>
      <c r="D65" s="169" t="s">
        <v>106</v>
      </c>
      <c r="E65" s="170"/>
      <c r="F65" s="170"/>
      <c r="G65" s="170"/>
      <c r="H65" s="170"/>
      <c r="I65" s="170"/>
      <c r="J65" s="171">
        <f>J137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7"/>
      <c r="C66" s="168"/>
      <c r="D66" s="169" t="s">
        <v>107</v>
      </c>
      <c r="E66" s="170"/>
      <c r="F66" s="170"/>
      <c r="G66" s="170"/>
      <c r="H66" s="170"/>
      <c r="I66" s="170"/>
      <c r="J66" s="171">
        <f>J177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108</v>
      </c>
      <c r="D73" s="41"/>
      <c r="E73" s="41"/>
      <c r="F73" s="41"/>
      <c r="G73" s="41"/>
      <c r="H73" s="41"/>
      <c r="I73" s="41"/>
      <c r="J73" s="41"/>
      <c r="K73" s="41"/>
      <c r="L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6.25" customHeight="1">
      <c r="A76" s="39"/>
      <c r="B76" s="40"/>
      <c r="C76" s="41"/>
      <c r="D76" s="41"/>
      <c r="E76" s="162" t="str">
        <f>E7</f>
        <v>Oprava přejezdového zabezpečovacího zařízení na přejezdu P6503 v km 248,943 v úseku Jistebník - Studénka</v>
      </c>
      <c r="F76" s="33"/>
      <c r="G76" s="33"/>
      <c r="H76" s="33"/>
      <c r="I76" s="41"/>
      <c r="J76" s="41"/>
      <c r="K76" s="41"/>
      <c r="L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95</v>
      </c>
      <c r="D77" s="41"/>
      <c r="E77" s="41"/>
      <c r="F77" s="41"/>
      <c r="G77" s="41"/>
      <c r="H77" s="41"/>
      <c r="I77" s="41"/>
      <c r="J77" s="41"/>
      <c r="K77" s="41"/>
      <c r="L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01 - Sborník ÚOŽI</v>
      </c>
      <c r="F78" s="41"/>
      <c r="G78" s="41"/>
      <c r="H78" s="41"/>
      <c r="I78" s="41"/>
      <c r="J78" s="41"/>
      <c r="K78" s="41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22</v>
      </c>
      <c r="D80" s="41"/>
      <c r="E80" s="41"/>
      <c r="F80" s="28" t="str">
        <f>F12</f>
        <v>PZS km 248,943 Studénka - Jistebník</v>
      </c>
      <c r="G80" s="41"/>
      <c r="H80" s="41"/>
      <c r="I80" s="33" t="s">
        <v>24</v>
      </c>
      <c r="J80" s="73" t="str">
        <f>IF(J12="","",J12)</f>
        <v>23. 5. 2024</v>
      </c>
      <c r="K80" s="41"/>
      <c r="L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26</v>
      </c>
      <c r="D82" s="41"/>
      <c r="E82" s="41"/>
      <c r="F82" s="28" t="str">
        <f>E15</f>
        <v>Správa železnic, státní organizace</v>
      </c>
      <c r="G82" s="41"/>
      <c r="H82" s="41"/>
      <c r="I82" s="33" t="s">
        <v>32</v>
      </c>
      <c r="J82" s="37" t="str">
        <f>E21</f>
        <v xml:space="preserve"> </v>
      </c>
      <c r="K82" s="41"/>
      <c r="L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30</v>
      </c>
      <c r="D83" s="41"/>
      <c r="E83" s="41"/>
      <c r="F83" s="28" t="str">
        <f>IF(E18="","",E18)</f>
        <v>Vyplň údaj</v>
      </c>
      <c r="G83" s="41"/>
      <c r="H83" s="41"/>
      <c r="I83" s="33" t="s">
        <v>35</v>
      </c>
      <c r="J83" s="37" t="str">
        <f>E24</f>
        <v>Jana Kotasková</v>
      </c>
      <c r="K83" s="41"/>
      <c r="L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0" customFormat="1" ht="29.28" customHeight="1">
      <c r="A85" s="173"/>
      <c r="B85" s="174"/>
      <c r="C85" s="175" t="s">
        <v>109</v>
      </c>
      <c r="D85" s="176" t="s">
        <v>58</v>
      </c>
      <c r="E85" s="176" t="s">
        <v>54</v>
      </c>
      <c r="F85" s="176" t="s">
        <v>55</v>
      </c>
      <c r="G85" s="176" t="s">
        <v>110</v>
      </c>
      <c r="H85" s="176" t="s">
        <v>111</v>
      </c>
      <c r="I85" s="176" t="s">
        <v>112</v>
      </c>
      <c r="J85" s="176" t="s">
        <v>99</v>
      </c>
      <c r="K85" s="177" t="s">
        <v>113</v>
      </c>
      <c r="L85" s="178"/>
      <c r="M85" s="93" t="s">
        <v>21</v>
      </c>
      <c r="N85" s="94" t="s">
        <v>43</v>
      </c>
      <c r="O85" s="94" t="s">
        <v>114</v>
      </c>
      <c r="P85" s="94" t="s">
        <v>115</v>
      </c>
      <c r="Q85" s="94" t="s">
        <v>116</v>
      </c>
      <c r="R85" s="94" t="s">
        <v>117</v>
      </c>
      <c r="S85" s="94" t="s">
        <v>118</v>
      </c>
      <c r="T85" s="95" t="s">
        <v>119</v>
      </c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</row>
    <row r="86" s="2" customFormat="1" ht="22.8" customHeight="1">
      <c r="A86" s="39"/>
      <c r="B86" s="40"/>
      <c r="C86" s="100" t="s">
        <v>120</v>
      </c>
      <c r="D86" s="41"/>
      <c r="E86" s="41"/>
      <c r="F86" s="41"/>
      <c r="G86" s="41"/>
      <c r="H86" s="41"/>
      <c r="I86" s="41"/>
      <c r="J86" s="179">
        <f>BK86</f>
        <v>0</v>
      </c>
      <c r="K86" s="41"/>
      <c r="L86" s="45"/>
      <c r="M86" s="96"/>
      <c r="N86" s="180"/>
      <c r="O86" s="97"/>
      <c r="P86" s="181">
        <f>P87+P105+P114+P117+P133+P137+P177</f>
        <v>0</v>
      </c>
      <c r="Q86" s="97"/>
      <c r="R86" s="181">
        <f>R87+R105+R114+R117+R133+R137+R177</f>
        <v>0</v>
      </c>
      <c r="S86" s="97"/>
      <c r="T86" s="182">
        <f>T87+T105+T114+T117+T133+T137+T177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72</v>
      </c>
      <c r="AU86" s="18" t="s">
        <v>100</v>
      </c>
      <c r="BK86" s="183">
        <f>BK87+BK105+BK114+BK117+BK133+BK137+BK177</f>
        <v>0</v>
      </c>
    </row>
    <row r="87" s="11" customFormat="1" ht="25.92" customHeight="1">
      <c r="A87" s="11"/>
      <c r="B87" s="184"/>
      <c r="C87" s="185"/>
      <c r="D87" s="186" t="s">
        <v>72</v>
      </c>
      <c r="E87" s="187" t="s">
        <v>78</v>
      </c>
      <c r="F87" s="187" t="s">
        <v>121</v>
      </c>
      <c r="G87" s="185"/>
      <c r="H87" s="185"/>
      <c r="I87" s="188"/>
      <c r="J87" s="189">
        <f>BK87</f>
        <v>0</v>
      </c>
      <c r="K87" s="185"/>
      <c r="L87" s="190"/>
      <c r="M87" s="191"/>
      <c r="N87" s="192"/>
      <c r="O87" s="192"/>
      <c r="P87" s="193">
        <f>SUM(P88:P104)</f>
        <v>0</v>
      </c>
      <c r="Q87" s="192"/>
      <c r="R87" s="193">
        <f>SUM(R88:R104)</f>
        <v>0</v>
      </c>
      <c r="S87" s="192"/>
      <c r="T87" s="194">
        <f>SUM(T88:T104)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5" t="s">
        <v>81</v>
      </c>
      <c r="AT87" s="196" t="s">
        <v>72</v>
      </c>
      <c r="AU87" s="196" t="s">
        <v>73</v>
      </c>
      <c r="AY87" s="195" t="s">
        <v>122</v>
      </c>
      <c r="BK87" s="197">
        <f>SUM(BK88:BK104)</f>
        <v>0</v>
      </c>
    </row>
    <row r="88" s="2" customFormat="1" ht="66.75" customHeight="1">
      <c r="A88" s="39"/>
      <c r="B88" s="40"/>
      <c r="C88" s="198" t="s">
        <v>81</v>
      </c>
      <c r="D88" s="198" t="s">
        <v>123</v>
      </c>
      <c r="E88" s="199" t="s">
        <v>124</v>
      </c>
      <c r="F88" s="200" t="s">
        <v>125</v>
      </c>
      <c r="G88" s="201" t="s">
        <v>126</v>
      </c>
      <c r="H88" s="202">
        <v>24.675999999999998</v>
      </c>
      <c r="I88" s="203"/>
      <c r="J88" s="204">
        <f>ROUND(I88*H88,2)</f>
        <v>0</v>
      </c>
      <c r="K88" s="200" t="s">
        <v>127</v>
      </c>
      <c r="L88" s="45"/>
      <c r="M88" s="205" t="s">
        <v>21</v>
      </c>
      <c r="N88" s="206" t="s">
        <v>44</v>
      </c>
      <c r="O88" s="85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9" t="s">
        <v>128</v>
      </c>
      <c r="AT88" s="209" t="s">
        <v>123</v>
      </c>
      <c r="AU88" s="209" t="s">
        <v>81</v>
      </c>
      <c r="AY88" s="18" t="s">
        <v>122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8" t="s">
        <v>81</v>
      </c>
      <c r="BK88" s="210">
        <f>ROUND(I88*H88,2)</f>
        <v>0</v>
      </c>
      <c r="BL88" s="18" t="s">
        <v>128</v>
      </c>
      <c r="BM88" s="209" t="s">
        <v>129</v>
      </c>
    </row>
    <row r="89" s="12" customFormat="1">
      <c r="A89" s="12"/>
      <c r="B89" s="211"/>
      <c r="C89" s="212"/>
      <c r="D89" s="213" t="s">
        <v>130</v>
      </c>
      <c r="E89" s="214" t="s">
        <v>91</v>
      </c>
      <c r="F89" s="215" t="s">
        <v>131</v>
      </c>
      <c r="G89" s="212"/>
      <c r="H89" s="216">
        <v>19.600000000000001</v>
      </c>
      <c r="I89" s="217"/>
      <c r="J89" s="212"/>
      <c r="K89" s="212"/>
      <c r="L89" s="218"/>
      <c r="M89" s="219"/>
      <c r="N89" s="220"/>
      <c r="O89" s="220"/>
      <c r="P89" s="220"/>
      <c r="Q89" s="220"/>
      <c r="R89" s="220"/>
      <c r="S89" s="220"/>
      <c r="T89" s="221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T89" s="222" t="s">
        <v>130</v>
      </c>
      <c r="AU89" s="222" t="s">
        <v>81</v>
      </c>
      <c r="AV89" s="12" t="s">
        <v>83</v>
      </c>
      <c r="AW89" s="12" t="s">
        <v>34</v>
      </c>
      <c r="AX89" s="12" t="s">
        <v>73</v>
      </c>
      <c r="AY89" s="222" t="s">
        <v>122</v>
      </c>
    </row>
    <row r="90" s="13" customFormat="1">
      <c r="A90" s="13"/>
      <c r="B90" s="223"/>
      <c r="C90" s="224"/>
      <c r="D90" s="213" t="s">
        <v>130</v>
      </c>
      <c r="E90" s="225" t="s">
        <v>21</v>
      </c>
      <c r="F90" s="226" t="s">
        <v>132</v>
      </c>
      <c r="G90" s="224"/>
      <c r="H90" s="225" t="s">
        <v>21</v>
      </c>
      <c r="I90" s="227"/>
      <c r="J90" s="224"/>
      <c r="K90" s="224"/>
      <c r="L90" s="228"/>
      <c r="M90" s="229"/>
      <c r="N90" s="230"/>
      <c r="O90" s="230"/>
      <c r="P90" s="230"/>
      <c r="Q90" s="230"/>
      <c r="R90" s="230"/>
      <c r="S90" s="230"/>
      <c r="T90" s="231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2" t="s">
        <v>130</v>
      </c>
      <c r="AU90" s="232" t="s">
        <v>81</v>
      </c>
      <c r="AV90" s="13" t="s">
        <v>81</v>
      </c>
      <c r="AW90" s="13" t="s">
        <v>34</v>
      </c>
      <c r="AX90" s="13" t="s">
        <v>73</v>
      </c>
      <c r="AY90" s="232" t="s">
        <v>122</v>
      </c>
    </row>
    <row r="91" s="12" customFormat="1">
      <c r="A91" s="12"/>
      <c r="B91" s="211"/>
      <c r="C91" s="212"/>
      <c r="D91" s="213" t="s">
        <v>130</v>
      </c>
      <c r="E91" s="214" t="s">
        <v>21</v>
      </c>
      <c r="F91" s="215" t="s">
        <v>133</v>
      </c>
      <c r="G91" s="212"/>
      <c r="H91" s="216">
        <v>0.97999999999999998</v>
      </c>
      <c r="I91" s="217"/>
      <c r="J91" s="212"/>
      <c r="K91" s="212"/>
      <c r="L91" s="218"/>
      <c r="M91" s="219"/>
      <c r="N91" s="220"/>
      <c r="O91" s="220"/>
      <c r="P91" s="220"/>
      <c r="Q91" s="220"/>
      <c r="R91" s="220"/>
      <c r="S91" s="220"/>
      <c r="T91" s="221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22" t="s">
        <v>130</v>
      </c>
      <c r="AU91" s="222" t="s">
        <v>81</v>
      </c>
      <c r="AV91" s="12" t="s">
        <v>83</v>
      </c>
      <c r="AW91" s="12" t="s">
        <v>34</v>
      </c>
      <c r="AX91" s="12" t="s">
        <v>73</v>
      </c>
      <c r="AY91" s="222" t="s">
        <v>122</v>
      </c>
    </row>
    <row r="92" s="13" customFormat="1">
      <c r="A92" s="13"/>
      <c r="B92" s="223"/>
      <c r="C92" s="224"/>
      <c r="D92" s="213" t="s">
        <v>130</v>
      </c>
      <c r="E92" s="225" t="s">
        <v>21</v>
      </c>
      <c r="F92" s="226" t="s">
        <v>134</v>
      </c>
      <c r="G92" s="224"/>
      <c r="H92" s="225" t="s">
        <v>21</v>
      </c>
      <c r="I92" s="227"/>
      <c r="J92" s="224"/>
      <c r="K92" s="224"/>
      <c r="L92" s="228"/>
      <c r="M92" s="229"/>
      <c r="N92" s="230"/>
      <c r="O92" s="230"/>
      <c r="P92" s="230"/>
      <c r="Q92" s="230"/>
      <c r="R92" s="230"/>
      <c r="S92" s="230"/>
      <c r="T92" s="23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2" t="s">
        <v>130</v>
      </c>
      <c r="AU92" s="232" t="s">
        <v>81</v>
      </c>
      <c r="AV92" s="13" t="s">
        <v>81</v>
      </c>
      <c r="AW92" s="13" t="s">
        <v>34</v>
      </c>
      <c r="AX92" s="13" t="s">
        <v>73</v>
      </c>
      <c r="AY92" s="232" t="s">
        <v>122</v>
      </c>
    </row>
    <row r="93" s="12" customFormat="1">
      <c r="A93" s="12"/>
      <c r="B93" s="211"/>
      <c r="C93" s="212"/>
      <c r="D93" s="213" t="s">
        <v>130</v>
      </c>
      <c r="E93" s="214" t="s">
        <v>21</v>
      </c>
      <c r="F93" s="215" t="s">
        <v>135</v>
      </c>
      <c r="G93" s="212"/>
      <c r="H93" s="216">
        <v>4.0960000000000001</v>
      </c>
      <c r="I93" s="217"/>
      <c r="J93" s="212"/>
      <c r="K93" s="212"/>
      <c r="L93" s="218"/>
      <c r="M93" s="219"/>
      <c r="N93" s="220"/>
      <c r="O93" s="220"/>
      <c r="P93" s="220"/>
      <c r="Q93" s="220"/>
      <c r="R93" s="220"/>
      <c r="S93" s="220"/>
      <c r="T93" s="221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T93" s="222" t="s">
        <v>130</v>
      </c>
      <c r="AU93" s="222" t="s">
        <v>81</v>
      </c>
      <c r="AV93" s="12" t="s">
        <v>83</v>
      </c>
      <c r="AW93" s="12" t="s">
        <v>34</v>
      </c>
      <c r="AX93" s="12" t="s">
        <v>73</v>
      </c>
      <c r="AY93" s="222" t="s">
        <v>122</v>
      </c>
    </row>
    <row r="94" s="13" customFormat="1">
      <c r="A94" s="13"/>
      <c r="B94" s="223"/>
      <c r="C94" s="224"/>
      <c r="D94" s="213" t="s">
        <v>130</v>
      </c>
      <c r="E94" s="225" t="s">
        <v>21</v>
      </c>
      <c r="F94" s="226" t="s">
        <v>136</v>
      </c>
      <c r="G94" s="224"/>
      <c r="H94" s="225" t="s">
        <v>21</v>
      </c>
      <c r="I94" s="227"/>
      <c r="J94" s="224"/>
      <c r="K94" s="224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130</v>
      </c>
      <c r="AU94" s="232" t="s">
        <v>81</v>
      </c>
      <c r="AV94" s="13" t="s">
        <v>81</v>
      </c>
      <c r="AW94" s="13" t="s">
        <v>34</v>
      </c>
      <c r="AX94" s="13" t="s">
        <v>73</v>
      </c>
      <c r="AY94" s="232" t="s">
        <v>122</v>
      </c>
    </row>
    <row r="95" s="14" customFormat="1">
      <c r="A95" s="14"/>
      <c r="B95" s="233"/>
      <c r="C95" s="234"/>
      <c r="D95" s="213" t="s">
        <v>130</v>
      </c>
      <c r="E95" s="235" t="s">
        <v>21</v>
      </c>
      <c r="F95" s="236" t="s">
        <v>137</v>
      </c>
      <c r="G95" s="234"/>
      <c r="H95" s="237">
        <v>24.675999999999998</v>
      </c>
      <c r="I95" s="238"/>
      <c r="J95" s="234"/>
      <c r="K95" s="234"/>
      <c r="L95" s="239"/>
      <c r="M95" s="240"/>
      <c r="N95" s="241"/>
      <c r="O95" s="241"/>
      <c r="P95" s="241"/>
      <c r="Q95" s="241"/>
      <c r="R95" s="241"/>
      <c r="S95" s="241"/>
      <c r="T95" s="242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3" t="s">
        <v>130</v>
      </c>
      <c r="AU95" s="243" t="s">
        <v>81</v>
      </c>
      <c r="AV95" s="14" t="s">
        <v>128</v>
      </c>
      <c r="AW95" s="14" t="s">
        <v>34</v>
      </c>
      <c r="AX95" s="14" t="s">
        <v>81</v>
      </c>
      <c r="AY95" s="243" t="s">
        <v>122</v>
      </c>
    </row>
    <row r="96" s="2" customFormat="1" ht="44.25" customHeight="1">
      <c r="A96" s="39"/>
      <c r="B96" s="40"/>
      <c r="C96" s="198" t="s">
        <v>83</v>
      </c>
      <c r="D96" s="198" t="s">
        <v>123</v>
      </c>
      <c r="E96" s="199" t="s">
        <v>138</v>
      </c>
      <c r="F96" s="200" t="s">
        <v>139</v>
      </c>
      <c r="G96" s="201" t="s">
        <v>126</v>
      </c>
      <c r="H96" s="202">
        <v>24.675999999999998</v>
      </c>
      <c r="I96" s="203"/>
      <c r="J96" s="204">
        <f>ROUND(I96*H96,2)</f>
        <v>0</v>
      </c>
      <c r="K96" s="200" t="s">
        <v>127</v>
      </c>
      <c r="L96" s="45"/>
      <c r="M96" s="205" t="s">
        <v>21</v>
      </c>
      <c r="N96" s="206" t="s">
        <v>44</v>
      </c>
      <c r="O96" s="85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09" t="s">
        <v>128</v>
      </c>
      <c r="AT96" s="209" t="s">
        <v>123</v>
      </c>
      <c r="AU96" s="209" t="s">
        <v>81</v>
      </c>
      <c r="AY96" s="18" t="s">
        <v>122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8" t="s">
        <v>81</v>
      </c>
      <c r="BK96" s="210">
        <f>ROUND(I96*H96,2)</f>
        <v>0</v>
      </c>
      <c r="BL96" s="18" t="s">
        <v>128</v>
      </c>
      <c r="BM96" s="209" t="s">
        <v>140</v>
      </c>
    </row>
    <row r="97" s="12" customFormat="1">
      <c r="A97" s="12"/>
      <c r="B97" s="211"/>
      <c r="C97" s="212"/>
      <c r="D97" s="213" t="s">
        <v>130</v>
      </c>
      <c r="E97" s="214" t="s">
        <v>21</v>
      </c>
      <c r="F97" s="215" t="s">
        <v>91</v>
      </c>
      <c r="G97" s="212"/>
      <c r="H97" s="216">
        <v>19.600000000000001</v>
      </c>
      <c r="I97" s="217"/>
      <c r="J97" s="212"/>
      <c r="K97" s="212"/>
      <c r="L97" s="218"/>
      <c r="M97" s="219"/>
      <c r="N97" s="220"/>
      <c r="O97" s="220"/>
      <c r="P97" s="220"/>
      <c r="Q97" s="220"/>
      <c r="R97" s="220"/>
      <c r="S97" s="220"/>
      <c r="T97" s="221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22" t="s">
        <v>130</v>
      </c>
      <c r="AU97" s="222" t="s">
        <v>81</v>
      </c>
      <c r="AV97" s="12" t="s">
        <v>83</v>
      </c>
      <c r="AW97" s="12" t="s">
        <v>34</v>
      </c>
      <c r="AX97" s="12" t="s">
        <v>73</v>
      </c>
      <c r="AY97" s="222" t="s">
        <v>122</v>
      </c>
    </row>
    <row r="98" s="12" customFormat="1">
      <c r="A98" s="12"/>
      <c r="B98" s="211"/>
      <c r="C98" s="212"/>
      <c r="D98" s="213" t="s">
        <v>130</v>
      </c>
      <c r="E98" s="214" t="s">
        <v>21</v>
      </c>
      <c r="F98" s="215" t="s">
        <v>133</v>
      </c>
      <c r="G98" s="212"/>
      <c r="H98" s="216">
        <v>0.97999999999999998</v>
      </c>
      <c r="I98" s="217"/>
      <c r="J98" s="212"/>
      <c r="K98" s="212"/>
      <c r="L98" s="218"/>
      <c r="M98" s="219"/>
      <c r="N98" s="220"/>
      <c r="O98" s="220"/>
      <c r="P98" s="220"/>
      <c r="Q98" s="220"/>
      <c r="R98" s="220"/>
      <c r="S98" s="220"/>
      <c r="T98" s="221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22" t="s">
        <v>130</v>
      </c>
      <c r="AU98" s="222" t="s">
        <v>81</v>
      </c>
      <c r="AV98" s="12" t="s">
        <v>83</v>
      </c>
      <c r="AW98" s="12" t="s">
        <v>34</v>
      </c>
      <c r="AX98" s="12" t="s">
        <v>73</v>
      </c>
      <c r="AY98" s="222" t="s">
        <v>122</v>
      </c>
    </row>
    <row r="99" s="13" customFormat="1">
      <c r="A99" s="13"/>
      <c r="B99" s="223"/>
      <c r="C99" s="224"/>
      <c r="D99" s="213" t="s">
        <v>130</v>
      </c>
      <c r="E99" s="225" t="s">
        <v>21</v>
      </c>
      <c r="F99" s="226" t="s">
        <v>134</v>
      </c>
      <c r="G99" s="224"/>
      <c r="H99" s="225" t="s">
        <v>21</v>
      </c>
      <c r="I99" s="227"/>
      <c r="J99" s="224"/>
      <c r="K99" s="224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130</v>
      </c>
      <c r="AU99" s="232" t="s">
        <v>81</v>
      </c>
      <c r="AV99" s="13" t="s">
        <v>81</v>
      </c>
      <c r="AW99" s="13" t="s">
        <v>34</v>
      </c>
      <c r="AX99" s="13" t="s">
        <v>73</v>
      </c>
      <c r="AY99" s="232" t="s">
        <v>122</v>
      </c>
    </row>
    <row r="100" s="12" customFormat="1">
      <c r="A100" s="12"/>
      <c r="B100" s="211"/>
      <c r="C100" s="212"/>
      <c r="D100" s="213" t="s">
        <v>130</v>
      </c>
      <c r="E100" s="214" t="s">
        <v>21</v>
      </c>
      <c r="F100" s="215" t="s">
        <v>135</v>
      </c>
      <c r="G100" s="212"/>
      <c r="H100" s="216">
        <v>4.0960000000000001</v>
      </c>
      <c r="I100" s="217"/>
      <c r="J100" s="212"/>
      <c r="K100" s="212"/>
      <c r="L100" s="218"/>
      <c r="M100" s="219"/>
      <c r="N100" s="220"/>
      <c r="O100" s="220"/>
      <c r="P100" s="220"/>
      <c r="Q100" s="220"/>
      <c r="R100" s="220"/>
      <c r="S100" s="220"/>
      <c r="T100" s="221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22" t="s">
        <v>130</v>
      </c>
      <c r="AU100" s="222" t="s">
        <v>81</v>
      </c>
      <c r="AV100" s="12" t="s">
        <v>83</v>
      </c>
      <c r="AW100" s="12" t="s">
        <v>34</v>
      </c>
      <c r="AX100" s="12" t="s">
        <v>73</v>
      </c>
      <c r="AY100" s="222" t="s">
        <v>122</v>
      </c>
    </row>
    <row r="101" s="13" customFormat="1">
      <c r="A101" s="13"/>
      <c r="B101" s="223"/>
      <c r="C101" s="224"/>
      <c r="D101" s="213" t="s">
        <v>130</v>
      </c>
      <c r="E101" s="225" t="s">
        <v>21</v>
      </c>
      <c r="F101" s="226" t="s">
        <v>141</v>
      </c>
      <c r="G101" s="224"/>
      <c r="H101" s="225" t="s">
        <v>21</v>
      </c>
      <c r="I101" s="227"/>
      <c r="J101" s="224"/>
      <c r="K101" s="224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130</v>
      </c>
      <c r="AU101" s="232" t="s">
        <v>81</v>
      </c>
      <c r="AV101" s="13" t="s">
        <v>81</v>
      </c>
      <c r="AW101" s="13" t="s">
        <v>34</v>
      </c>
      <c r="AX101" s="13" t="s">
        <v>73</v>
      </c>
      <c r="AY101" s="232" t="s">
        <v>122</v>
      </c>
    </row>
    <row r="102" s="14" customFormat="1">
      <c r="A102" s="14"/>
      <c r="B102" s="233"/>
      <c r="C102" s="234"/>
      <c r="D102" s="213" t="s">
        <v>130</v>
      </c>
      <c r="E102" s="235" t="s">
        <v>21</v>
      </c>
      <c r="F102" s="236" t="s">
        <v>137</v>
      </c>
      <c r="G102" s="234"/>
      <c r="H102" s="237">
        <v>24.675999999999998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3" t="s">
        <v>130</v>
      </c>
      <c r="AU102" s="243" t="s">
        <v>81</v>
      </c>
      <c r="AV102" s="14" t="s">
        <v>128</v>
      </c>
      <c r="AW102" s="14" t="s">
        <v>34</v>
      </c>
      <c r="AX102" s="14" t="s">
        <v>81</v>
      </c>
      <c r="AY102" s="243" t="s">
        <v>122</v>
      </c>
    </row>
    <row r="103" s="2" customFormat="1" ht="16.5" customHeight="1">
      <c r="A103" s="39"/>
      <c r="B103" s="40"/>
      <c r="C103" s="198" t="s">
        <v>142</v>
      </c>
      <c r="D103" s="198" t="s">
        <v>123</v>
      </c>
      <c r="E103" s="199" t="s">
        <v>143</v>
      </c>
      <c r="F103" s="200" t="s">
        <v>144</v>
      </c>
      <c r="G103" s="201" t="s">
        <v>145</v>
      </c>
      <c r="H103" s="202">
        <v>70</v>
      </c>
      <c r="I103" s="203"/>
      <c r="J103" s="204">
        <f>ROUND(I103*H103,2)</f>
        <v>0</v>
      </c>
      <c r="K103" s="200" t="s">
        <v>127</v>
      </c>
      <c r="L103" s="45"/>
      <c r="M103" s="205" t="s">
        <v>21</v>
      </c>
      <c r="N103" s="206" t="s">
        <v>44</v>
      </c>
      <c r="O103" s="85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09" t="s">
        <v>128</v>
      </c>
      <c r="AT103" s="209" t="s">
        <v>123</v>
      </c>
      <c r="AU103" s="209" t="s">
        <v>81</v>
      </c>
      <c r="AY103" s="18" t="s">
        <v>122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8" t="s">
        <v>81</v>
      </c>
      <c r="BK103" s="210">
        <f>ROUND(I103*H103,2)</f>
        <v>0</v>
      </c>
      <c r="BL103" s="18" t="s">
        <v>128</v>
      </c>
      <c r="BM103" s="209" t="s">
        <v>146</v>
      </c>
    </row>
    <row r="104" s="2" customFormat="1" ht="33" customHeight="1">
      <c r="A104" s="39"/>
      <c r="B104" s="40"/>
      <c r="C104" s="244" t="s">
        <v>128</v>
      </c>
      <c r="D104" s="244" t="s">
        <v>147</v>
      </c>
      <c r="E104" s="245" t="s">
        <v>148</v>
      </c>
      <c r="F104" s="246" t="s">
        <v>149</v>
      </c>
      <c r="G104" s="247" t="s">
        <v>145</v>
      </c>
      <c r="H104" s="248">
        <v>70</v>
      </c>
      <c r="I104" s="249"/>
      <c r="J104" s="250">
        <f>ROUND(I104*H104,2)</f>
        <v>0</v>
      </c>
      <c r="K104" s="246" t="s">
        <v>127</v>
      </c>
      <c r="L104" s="251"/>
      <c r="M104" s="252" t="s">
        <v>21</v>
      </c>
      <c r="N104" s="253" t="s">
        <v>44</v>
      </c>
      <c r="O104" s="85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09" t="s">
        <v>150</v>
      </c>
      <c r="AT104" s="209" t="s">
        <v>147</v>
      </c>
      <c r="AU104" s="209" t="s">
        <v>81</v>
      </c>
      <c r="AY104" s="18" t="s">
        <v>122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8" t="s">
        <v>81</v>
      </c>
      <c r="BK104" s="210">
        <f>ROUND(I104*H104,2)</f>
        <v>0</v>
      </c>
      <c r="BL104" s="18" t="s">
        <v>150</v>
      </c>
      <c r="BM104" s="209" t="s">
        <v>151</v>
      </c>
    </row>
    <row r="105" s="11" customFormat="1" ht="25.92" customHeight="1">
      <c r="A105" s="11"/>
      <c r="B105" s="184"/>
      <c r="C105" s="185"/>
      <c r="D105" s="186" t="s">
        <v>72</v>
      </c>
      <c r="E105" s="187" t="s">
        <v>152</v>
      </c>
      <c r="F105" s="187" t="s">
        <v>153</v>
      </c>
      <c r="G105" s="185"/>
      <c r="H105" s="185"/>
      <c r="I105" s="188"/>
      <c r="J105" s="189">
        <f>BK105</f>
        <v>0</v>
      </c>
      <c r="K105" s="185"/>
      <c r="L105" s="190"/>
      <c r="M105" s="191"/>
      <c r="N105" s="192"/>
      <c r="O105" s="192"/>
      <c r="P105" s="193">
        <f>SUM(P106:P113)</f>
        <v>0</v>
      </c>
      <c r="Q105" s="192"/>
      <c r="R105" s="193">
        <f>SUM(R106:R113)</f>
        <v>0</v>
      </c>
      <c r="S105" s="192"/>
      <c r="T105" s="194">
        <f>SUM(T106:T113)</f>
        <v>0</v>
      </c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R105" s="195" t="s">
        <v>81</v>
      </c>
      <c r="AT105" s="196" t="s">
        <v>72</v>
      </c>
      <c r="AU105" s="196" t="s">
        <v>73</v>
      </c>
      <c r="AY105" s="195" t="s">
        <v>122</v>
      </c>
      <c r="BK105" s="197">
        <f>SUM(BK106:BK113)</f>
        <v>0</v>
      </c>
    </row>
    <row r="106" s="2" customFormat="1" ht="90" customHeight="1">
      <c r="A106" s="39"/>
      <c r="B106" s="40"/>
      <c r="C106" s="198" t="s">
        <v>154</v>
      </c>
      <c r="D106" s="198" t="s">
        <v>123</v>
      </c>
      <c r="E106" s="199" t="s">
        <v>155</v>
      </c>
      <c r="F106" s="200" t="s">
        <v>156</v>
      </c>
      <c r="G106" s="201" t="s">
        <v>157</v>
      </c>
      <c r="H106" s="202">
        <v>2</v>
      </c>
      <c r="I106" s="203"/>
      <c r="J106" s="204">
        <f>ROUND(I106*H106,2)</f>
        <v>0</v>
      </c>
      <c r="K106" s="200" t="s">
        <v>127</v>
      </c>
      <c r="L106" s="45"/>
      <c r="M106" s="205" t="s">
        <v>21</v>
      </c>
      <c r="N106" s="206" t="s">
        <v>44</v>
      </c>
      <c r="O106" s="85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09" t="s">
        <v>128</v>
      </c>
      <c r="AT106" s="209" t="s">
        <v>123</v>
      </c>
      <c r="AU106" s="209" t="s">
        <v>81</v>
      </c>
      <c r="AY106" s="18" t="s">
        <v>122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8" t="s">
        <v>81</v>
      </c>
      <c r="BK106" s="210">
        <f>ROUND(I106*H106,2)</f>
        <v>0</v>
      </c>
      <c r="BL106" s="18" t="s">
        <v>128</v>
      </c>
      <c r="BM106" s="209" t="s">
        <v>158</v>
      </c>
    </row>
    <row r="107" s="2" customFormat="1" ht="111.75" customHeight="1">
      <c r="A107" s="39"/>
      <c r="B107" s="40"/>
      <c r="C107" s="198" t="s">
        <v>159</v>
      </c>
      <c r="D107" s="198" t="s">
        <v>123</v>
      </c>
      <c r="E107" s="199" t="s">
        <v>160</v>
      </c>
      <c r="F107" s="200" t="s">
        <v>161</v>
      </c>
      <c r="G107" s="201" t="s">
        <v>145</v>
      </c>
      <c r="H107" s="202">
        <v>90</v>
      </c>
      <c r="I107" s="203"/>
      <c r="J107" s="204">
        <f>ROUND(I107*H107,2)</f>
        <v>0</v>
      </c>
      <c r="K107" s="200" t="s">
        <v>127</v>
      </c>
      <c r="L107" s="45"/>
      <c r="M107" s="205" t="s">
        <v>21</v>
      </c>
      <c r="N107" s="206" t="s">
        <v>44</v>
      </c>
      <c r="O107" s="85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09" t="s">
        <v>128</v>
      </c>
      <c r="AT107" s="209" t="s">
        <v>123</v>
      </c>
      <c r="AU107" s="209" t="s">
        <v>81</v>
      </c>
      <c r="AY107" s="18" t="s">
        <v>122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8" t="s">
        <v>81</v>
      </c>
      <c r="BK107" s="210">
        <f>ROUND(I107*H107,2)</f>
        <v>0</v>
      </c>
      <c r="BL107" s="18" t="s">
        <v>128</v>
      </c>
      <c r="BM107" s="209" t="s">
        <v>162</v>
      </c>
    </row>
    <row r="108" s="12" customFormat="1">
      <c r="A108" s="12"/>
      <c r="B108" s="211"/>
      <c r="C108" s="212"/>
      <c r="D108" s="213" t="s">
        <v>130</v>
      </c>
      <c r="E108" s="214" t="s">
        <v>21</v>
      </c>
      <c r="F108" s="215" t="s">
        <v>163</v>
      </c>
      <c r="G108" s="212"/>
      <c r="H108" s="216">
        <v>90</v>
      </c>
      <c r="I108" s="217"/>
      <c r="J108" s="212"/>
      <c r="K108" s="212"/>
      <c r="L108" s="218"/>
      <c r="M108" s="219"/>
      <c r="N108" s="220"/>
      <c r="O108" s="220"/>
      <c r="P108" s="220"/>
      <c r="Q108" s="220"/>
      <c r="R108" s="220"/>
      <c r="S108" s="220"/>
      <c r="T108" s="221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22" t="s">
        <v>130</v>
      </c>
      <c r="AU108" s="222" t="s">
        <v>81</v>
      </c>
      <c r="AV108" s="12" t="s">
        <v>83</v>
      </c>
      <c r="AW108" s="12" t="s">
        <v>34</v>
      </c>
      <c r="AX108" s="12" t="s">
        <v>73</v>
      </c>
      <c r="AY108" s="222" t="s">
        <v>122</v>
      </c>
    </row>
    <row r="109" s="14" customFormat="1">
      <c r="A109" s="14"/>
      <c r="B109" s="233"/>
      <c r="C109" s="234"/>
      <c r="D109" s="213" t="s">
        <v>130</v>
      </c>
      <c r="E109" s="235" t="s">
        <v>21</v>
      </c>
      <c r="F109" s="236" t="s">
        <v>137</v>
      </c>
      <c r="G109" s="234"/>
      <c r="H109" s="237">
        <v>90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3" t="s">
        <v>130</v>
      </c>
      <c r="AU109" s="243" t="s">
        <v>81</v>
      </c>
      <c r="AV109" s="14" t="s">
        <v>128</v>
      </c>
      <c r="AW109" s="14" t="s">
        <v>34</v>
      </c>
      <c r="AX109" s="14" t="s">
        <v>81</v>
      </c>
      <c r="AY109" s="243" t="s">
        <v>122</v>
      </c>
    </row>
    <row r="110" s="2" customFormat="1" ht="37.8" customHeight="1">
      <c r="A110" s="39"/>
      <c r="B110" s="40"/>
      <c r="C110" s="244" t="s">
        <v>164</v>
      </c>
      <c r="D110" s="244" t="s">
        <v>147</v>
      </c>
      <c r="E110" s="245" t="s">
        <v>165</v>
      </c>
      <c r="F110" s="246" t="s">
        <v>166</v>
      </c>
      <c r="G110" s="247" t="s">
        <v>145</v>
      </c>
      <c r="H110" s="248">
        <v>90</v>
      </c>
      <c r="I110" s="249"/>
      <c r="J110" s="250">
        <f>ROUND(I110*H110,2)</f>
        <v>0</v>
      </c>
      <c r="K110" s="246" t="s">
        <v>127</v>
      </c>
      <c r="L110" s="251"/>
      <c r="M110" s="252" t="s">
        <v>21</v>
      </c>
      <c r="N110" s="253" t="s">
        <v>44</v>
      </c>
      <c r="O110" s="85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09" t="s">
        <v>150</v>
      </c>
      <c r="AT110" s="209" t="s">
        <v>147</v>
      </c>
      <c r="AU110" s="209" t="s">
        <v>81</v>
      </c>
      <c r="AY110" s="18" t="s">
        <v>122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8" t="s">
        <v>81</v>
      </c>
      <c r="BK110" s="210">
        <f>ROUND(I110*H110,2)</f>
        <v>0</v>
      </c>
      <c r="BL110" s="18" t="s">
        <v>150</v>
      </c>
      <c r="BM110" s="209" t="s">
        <v>167</v>
      </c>
    </row>
    <row r="111" s="2" customFormat="1" ht="24.15" customHeight="1">
      <c r="A111" s="39"/>
      <c r="B111" s="40"/>
      <c r="C111" s="244" t="s">
        <v>168</v>
      </c>
      <c r="D111" s="244" t="s">
        <v>147</v>
      </c>
      <c r="E111" s="245" t="s">
        <v>169</v>
      </c>
      <c r="F111" s="246" t="s">
        <v>170</v>
      </c>
      <c r="G111" s="247" t="s">
        <v>171</v>
      </c>
      <c r="H111" s="248">
        <v>1</v>
      </c>
      <c r="I111" s="249"/>
      <c r="J111" s="250">
        <f>ROUND(I111*H111,2)</f>
        <v>0</v>
      </c>
      <c r="K111" s="246" t="s">
        <v>127</v>
      </c>
      <c r="L111" s="251"/>
      <c r="M111" s="252" t="s">
        <v>21</v>
      </c>
      <c r="N111" s="253" t="s">
        <v>44</v>
      </c>
      <c r="O111" s="85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09" t="s">
        <v>150</v>
      </c>
      <c r="AT111" s="209" t="s">
        <v>147</v>
      </c>
      <c r="AU111" s="209" t="s">
        <v>81</v>
      </c>
      <c r="AY111" s="18" t="s">
        <v>122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8" t="s">
        <v>81</v>
      </c>
      <c r="BK111" s="210">
        <f>ROUND(I111*H111,2)</f>
        <v>0</v>
      </c>
      <c r="BL111" s="18" t="s">
        <v>150</v>
      </c>
      <c r="BM111" s="209" t="s">
        <v>172</v>
      </c>
    </row>
    <row r="112" s="2" customFormat="1" ht="24.15" customHeight="1">
      <c r="A112" s="39"/>
      <c r="B112" s="40"/>
      <c r="C112" s="198" t="s">
        <v>173</v>
      </c>
      <c r="D112" s="198" t="s">
        <v>123</v>
      </c>
      <c r="E112" s="199" t="s">
        <v>174</v>
      </c>
      <c r="F112" s="200" t="s">
        <v>175</v>
      </c>
      <c r="G112" s="201" t="s">
        <v>157</v>
      </c>
      <c r="H112" s="202">
        <v>24</v>
      </c>
      <c r="I112" s="203"/>
      <c r="J112" s="204">
        <f>ROUND(I112*H112,2)</f>
        <v>0</v>
      </c>
      <c r="K112" s="200" t="s">
        <v>127</v>
      </c>
      <c r="L112" s="45"/>
      <c r="M112" s="205" t="s">
        <v>21</v>
      </c>
      <c r="N112" s="206" t="s">
        <v>44</v>
      </c>
      <c r="O112" s="85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09" t="s">
        <v>128</v>
      </c>
      <c r="AT112" s="209" t="s">
        <v>123</v>
      </c>
      <c r="AU112" s="209" t="s">
        <v>81</v>
      </c>
      <c r="AY112" s="18" t="s">
        <v>122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8" t="s">
        <v>81</v>
      </c>
      <c r="BK112" s="210">
        <f>ROUND(I112*H112,2)</f>
        <v>0</v>
      </c>
      <c r="BL112" s="18" t="s">
        <v>128</v>
      </c>
      <c r="BM112" s="209" t="s">
        <v>176</v>
      </c>
    </row>
    <row r="113" s="2" customFormat="1" ht="33" customHeight="1">
      <c r="A113" s="39"/>
      <c r="B113" s="40"/>
      <c r="C113" s="198" t="s">
        <v>177</v>
      </c>
      <c r="D113" s="198" t="s">
        <v>123</v>
      </c>
      <c r="E113" s="199" t="s">
        <v>178</v>
      </c>
      <c r="F113" s="200" t="s">
        <v>179</v>
      </c>
      <c r="G113" s="201" t="s">
        <v>145</v>
      </c>
      <c r="H113" s="202">
        <v>20</v>
      </c>
      <c r="I113" s="203"/>
      <c r="J113" s="204">
        <f>ROUND(I113*H113,2)</f>
        <v>0</v>
      </c>
      <c r="K113" s="200" t="s">
        <v>127</v>
      </c>
      <c r="L113" s="45"/>
      <c r="M113" s="205" t="s">
        <v>21</v>
      </c>
      <c r="N113" s="206" t="s">
        <v>44</v>
      </c>
      <c r="O113" s="85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09" t="s">
        <v>128</v>
      </c>
      <c r="AT113" s="209" t="s">
        <v>123</v>
      </c>
      <c r="AU113" s="209" t="s">
        <v>81</v>
      </c>
      <c r="AY113" s="18" t="s">
        <v>122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8" t="s">
        <v>81</v>
      </c>
      <c r="BK113" s="210">
        <f>ROUND(I113*H113,2)</f>
        <v>0</v>
      </c>
      <c r="BL113" s="18" t="s">
        <v>128</v>
      </c>
      <c r="BM113" s="209" t="s">
        <v>180</v>
      </c>
    </row>
    <row r="114" s="11" customFormat="1" ht="25.92" customHeight="1">
      <c r="A114" s="11"/>
      <c r="B114" s="184"/>
      <c r="C114" s="185"/>
      <c r="D114" s="186" t="s">
        <v>72</v>
      </c>
      <c r="E114" s="187" t="s">
        <v>181</v>
      </c>
      <c r="F114" s="187" t="s">
        <v>182</v>
      </c>
      <c r="G114" s="185"/>
      <c r="H114" s="185"/>
      <c r="I114" s="188"/>
      <c r="J114" s="189">
        <f>BK114</f>
        <v>0</v>
      </c>
      <c r="K114" s="185"/>
      <c r="L114" s="190"/>
      <c r="M114" s="191"/>
      <c r="N114" s="192"/>
      <c r="O114" s="192"/>
      <c r="P114" s="193">
        <f>SUM(P115:P116)</f>
        <v>0</v>
      </c>
      <c r="Q114" s="192"/>
      <c r="R114" s="193">
        <f>SUM(R115:R116)</f>
        <v>0</v>
      </c>
      <c r="S114" s="192"/>
      <c r="T114" s="194">
        <f>SUM(T115:T116)</f>
        <v>0</v>
      </c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R114" s="195" t="s">
        <v>81</v>
      </c>
      <c r="AT114" s="196" t="s">
        <v>72</v>
      </c>
      <c r="AU114" s="196" t="s">
        <v>73</v>
      </c>
      <c r="AY114" s="195" t="s">
        <v>122</v>
      </c>
      <c r="BK114" s="197">
        <f>SUM(BK115:BK116)</f>
        <v>0</v>
      </c>
    </row>
    <row r="115" s="2" customFormat="1" ht="90" customHeight="1">
      <c r="A115" s="39"/>
      <c r="B115" s="40"/>
      <c r="C115" s="198" t="s">
        <v>183</v>
      </c>
      <c r="D115" s="198" t="s">
        <v>123</v>
      </c>
      <c r="E115" s="199" t="s">
        <v>184</v>
      </c>
      <c r="F115" s="200" t="s">
        <v>185</v>
      </c>
      <c r="G115" s="201" t="s">
        <v>157</v>
      </c>
      <c r="H115" s="202">
        <v>8</v>
      </c>
      <c r="I115" s="203"/>
      <c r="J115" s="204">
        <f>ROUND(I115*H115,2)</f>
        <v>0</v>
      </c>
      <c r="K115" s="200" t="s">
        <v>127</v>
      </c>
      <c r="L115" s="45"/>
      <c r="M115" s="205" t="s">
        <v>21</v>
      </c>
      <c r="N115" s="206" t="s">
        <v>44</v>
      </c>
      <c r="O115" s="85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09" t="s">
        <v>128</v>
      </c>
      <c r="AT115" s="209" t="s">
        <v>123</v>
      </c>
      <c r="AU115" s="209" t="s">
        <v>81</v>
      </c>
      <c r="AY115" s="18" t="s">
        <v>122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8" t="s">
        <v>81</v>
      </c>
      <c r="BK115" s="210">
        <f>ROUND(I115*H115,2)</f>
        <v>0</v>
      </c>
      <c r="BL115" s="18" t="s">
        <v>128</v>
      </c>
      <c r="BM115" s="209" t="s">
        <v>186</v>
      </c>
    </row>
    <row r="116" s="2" customFormat="1" ht="21.75" customHeight="1">
      <c r="A116" s="39"/>
      <c r="B116" s="40"/>
      <c r="C116" s="244" t="s">
        <v>8</v>
      </c>
      <c r="D116" s="244" t="s">
        <v>147</v>
      </c>
      <c r="E116" s="245" t="s">
        <v>187</v>
      </c>
      <c r="F116" s="246" t="s">
        <v>188</v>
      </c>
      <c r="G116" s="247" t="s">
        <v>157</v>
      </c>
      <c r="H116" s="248">
        <v>8</v>
      </c>
      <c r="I116" s="249"/>
      <c r="J116" s="250">
        <f>ROUND(I116*H116,2)</f>
        <v>0</v>
      </c>
      <c r="K116" s="246" t="s">
        <v>127</v>
      </c>
      <c r="L116" s="251"/>
      <c r="M116" s="252" t="s">
        <v>21</v>
      </c>
      <c r="N116" s="253" t="s">
        <v>44</v>
      </c>
      <c r="O116" s="85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09" t="s">
        <v>150</v>
      </c>
      <c r="AT116" s="209" t="s">
        <v>147</v>
      </c>
      <c r="AU116" s="209" t="s">
        <v>81</v>
      </c>
      <c r="AY116" s="18" t="s">
        <v>122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8" t="s">
        <v>81</v>
      </c>
      <c r="BK116" s="210">
        <f>ROUND(I116*H116,2)</f>
        <v>0</v>
      </c>
      <c r="BL116" s="18" t="s">
        <v>150</v>
      </c>
      <c r="BM116" s="209" t="s">
        <v>189</v>
      </c>
    </row>
    <row r="117" s="11" customFormat="1" ht="25.92" customHeight="1">
      <c r="A117" s="11"/>
      <c r="B117" s="184"/>
      <c r="C117" s="185"/>
      <c r="D117" s="186" t="s">
        <v>72</v>
      </c>
      <c r="E117" s="187" t="s">
        <v>190</v>
      </c>
      <c r="F117" s="187" t="s">
        <v>191</v>
      </c>
      <c r="G117" s="185"/>
      <c r="H117" s="185"/>
      <c r="I117" s="188"/>
      <c r="J117" s="189">
        <f>BK117</f>
        <v>0</v>
      </c>
      <c r="K117" s="185"/>
      <c r="L117" s="190"/>
      <c r="M117" s="191"/>
      <c r="N117" s="192"/>
      <c r="O117" s="192"/>
      <c r="P117" s="193">
        <f>SUM(P118:P132)</f>
        <v>0</v>
      </c>
      <c r="Q117" s="192"/>
      <c r="R117" s="193">
        <f>SUM(R118:R132)</f>
        <v>0</v>
      </c>
      <c r="S117" s="192"/>
      <c r="T117" s="194">
        <f>SUM(T118:T132)</f>
        <v>0</v>
      </c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R117" s="195" t="s">
        <v>81</v>
      </c>
      <c r="AT117" s="196" t="s">
        <v>72</v>
      </c>
      <c r="AU117" s="196" t="s">
        <v>73</v>
      </c>
      <c r="AY117" s="195" t="s">
        <v>122</v>
      </c>
      <c r="BK117" s="197">
        <f>SUM(BK118:BK132)</f>
        <v>0</v>
      </c>
    </row>
    <row r="118" s="2" customFormat="1" ht="24.15" customHeight="1">
      <c r="A118" s="39"/>
      <c r="B118" s="40"/>
      <c r="C118" s="198" t="s">
        <v>192</v>
      </c>
      <c r="D118" s="198" t="s">
        <v>123</v>
      </c>
      <c r="E118" s="199" t="s">
        <v>193</v>
      </c>
      <c r="F118" s="200" t="s">
        <v>194</v>
      </c>
      <c r="G118" s="201" t="s">
        <v>157</v>
      </c>
      <c r="H118" s="202">
        <v>2</v>
      </c>
      <c r="I118" s="203"/>
      <c r="J118" s="204">
        <f>ROUND(I118*H118,2)</f>
        <v>0</v>
      </c>
      <c r="K118" s="200" t="s">
        <v>127</v>
      </c>
      <c r="L118" s="45"/>
      <c r="M118" s="205" t="s">
        <v>21</v>
      </c>
      <c r="N118" s="206" t="s">
        <v>44</v>
      </c>
      <c r="O118" s="85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9" t="s">
        <v>128</v>
      </c>
      <c r="AT118" s="209" t="s">
        <v>123</v>
      </c>
      <c r="AU118" s="209" t="s">
        <v>81</v>
      </c>
      <c r="AY118" s="18" t="s">
        <v>122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8" t="s">
        <v>81</v>
      </c>
      <c r="BK118" s="210">
        <f>ROUND(I118*H118,2)</f>
        <v>0</v>
      </c>
      <c r="BL118" s="18" t="s">
        <v>128</v>
      </c>
      <c r="BM118" s="209" t="s">
        <v>195</v>
      </c>
    </row>
    <row r="119" s="2" customFormat="1" ht="16.5" customHeight="1">
      <c r="A119" s="39"/>
      <c r="B119" s="40"/>
      <c r="C119" s="198" t="s">
        <v>196</v>
      </c>
      <c r="D119" s="198" t="s">
        <v>123</v>
      </c>
      <c r="E119" s="199" t="s">
        <v>197</v>
      </c>
      <c r="F119" s="200" t="s">
        <v>198</v>
      </c>
      <c r="G119" s="201" t="s">
        <v>157</v>
      </c>
      <c r="H119" s="202">
        <v>2</v>
      </c>
      <c r="I119" s="203"/>
      <c r="J119" s="204">
        <f>ROUND(I119*H119,2)</f>
        <v>0</v>
      </c>
      <c r="K119" s="200" t="s">
        <v>127</v>
      </c>
      <c r="L119" s="45"/>
      <c r="M119" s="205" t="s">
        <v>21</v>
      </c>
      <c r="N119" s="206" t="s">
        <v>44</v>
      </c>
      <c r="O119" s="85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09" t="s">
        <v>128</v>
      </c>
      <c r="AT119" s="209" t="s">
        <v>123</v>
      </c>
      <c r="AU119" s="209" t="s">
        <v>81</v>
      </c>
      <c r="AY119" s="18" t="s">
        <v>122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8" t="s">
        <v>81</v>
      </c>
      <c r="BK119" s="210">
        <f>ROUND(I119*H119,2)</f>
        <v>0</v>
      </c>
      <c r="BL119" s="18" t="s">
        <v>128</v>
      </c>
      <c r="BM119" s="209" t="s">
        <v>199</v>
      </c>
    </row>
    <row r="120" s="2" customFormat="1" ht="78" customHeight="1">
      <c r="A120" s="39"/>
      <c r="B120" s="40"/>
      <c r="C120" s="198" t="s">
        <v>200</v>
      </c>
      <c r="D120" s="198" t="s">
        <v>123</v>
      </c>
      <c r="E120" s="199" t="s">
        <v>201</v>
      </c>
      <c r="F120" s="200" t="s">
        <v>202</v>
      </c>
      <c r="G120" s="201" t="s">
        <v>157</v>
      </c>
      <c r="H120" s="202">
        <v>2</v>
      </c>
      <c r="I120" s="203"/>
      <c r="J120" s="204">
        <f>ROUND(I120*H120,2)</f>
        <v>0</v>
      </c>
      <c r="K120" s="200" t="s">
        <v>127</v>
      </c>
      <c r="L120" s="45"/>
      <c r="M120" s="205" t="s">
        <v>21</v>
      </c>
      <c r="N120" s="206" t="s">
        <v>44</v>
      </c>
      <c r="O120" s="85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09" t="s">
        <v>128</v>
      </c>
      <c r="AT120" s="209" t="s">
        <v>123</v>
      </c>
      <c r="AU120" s="209" t="s">
        <v>81</v>
      </c>
      <c r="AY120" s="18" t="s">
        <v>122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8" t="s">
        <v>81</v>
      </c>
      <c r="BK120" s="210">
        <f>ROUND(I120*H120,2)</f>
        <v>0</v>
      </c>
      <c r="BL120" s="18" t="s">
        <v>128</v>
      </c>
      <c r="BM120" s="209" t="s">
        <v>203</v>
      </c>
    </row>
    <row r="121" s="2" customFormat="1" ht="24.15" customHeight="1">
      <c r="A121" s="39"/>
      <c r="B121" s="40"/>
      <c r="C121" s="198" t="s">
        <v>204</v>
      </c>
      <c r="D121" s="198" t="s">
        <v>123</v>
      </c>
      <c r="E121" s="199" t="s">
        <v>205</v>
      </c>
      <c r="F121" s="200" t="s">
        <v>206</v>
      </c>
      <c r="G121" s="201" t="s">
        <v>157</v>
      </c>
      <c r="H121" s="202">
        <v>2</v>
      </c>
      <c r="I121" s="203"/>
      <c r="J121" s="204">
        <f>ROUND(I121*H121,2)</f>
        <v>0</v>
      </c>
      <c r="K121" s="200" t="s">
        <v>127</v>
      </c>
      <c r="L121" s="45"/>
      <c r="M121" s="205" t="s">
        <v>21</v>
      </c>
      <c r="N121" s="206" t="s">
        <v>44</v>
      </c>
      <c r="O121" s="85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09" t="s">
        <v>128</v>
      </c>
      <c r="AT121" s="209" t="s">
        <v>123</v>
      </c>
      <c r="AU121" s="209" t="s">
        <v>81</v>
      </c>
      <c r="AY121" s="18" t="s">
        <v>122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8" t="s">
        <v>81</v>
      </c>
      <c r="BK121" s="210">
        <f>ROUND(I121*H121,2)</f>
        <v>0</v>
      </c>
      <c r="BL121" s="18" t="s">
        <v>128</v>
      </c>
      <c r="BM121" s="209" t="s">
        <v>207</v>
      </c>
    </row>
    <row r="122" s="2" customFormat="1" ht="24.15" customHeight="1">
      <c r="A122" s="39"/>
      <c r="B122" s="40"/>
      <c r="C122" s="198" t="s">
        <v>208</v>
      </c>
      <c r="D122" s="198" t="s">
        <v>123</v>
      </c>
      <c r="E122" s="199" t="s">
        <v>209</v>
      </c>
      <c r="F122" s="200" t="s">
        <v>210</v>
      </c>
      <c r="G122" s="201" t="s">
        <v>157</v>
      </c>
      <c r="H122" s="202">
        <v>2</v>
      </c>
      <c r="I122" s="203"/>
      <c r="J122" s="204">
        <f>ROUND(I122*H122,2)</f>
        <v>0</v>
      </c>
      <c r="K122" s="200" t="s">
        <v>127</v>
      </c>
      <c r="L122" s="45"/>
      <c r="M122" s="205" t="s">
        <v>21</v>
      </c>
      <c r="N122" s="206" t="s">
        <v>44</v>
      </c>
      <c r="O122" s="85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09" t="s">
        <v>128</v>
      </c>
      <c r="AT122" s="209" t="s">
        <v>123</v>
      </c>
      <c r="AU122" s="209" t="s">
        <v>81</v>
      </c>
      <c r="AY122" s="18" t="s">
        <v>122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8" t="s">
        <v>81</v>
      </c>
      <c r="BK122" s="210">
        <f>ROUND(I122*H122,2)</f>
        <v>0</v>
      </c>
      <c r="BL122" s="18" t="s">
        <v>128</v>
      </c>
      <c r="BM122" s="209" t="s">
        <v>211</v>
      </c>
    </row>
    <row r="123" s="2" customFormat="1" ht="24.15" customHeight="1">
      <c r="A123" s="39"/>
      <c r="B123" s="40"/>
      <c r="C123" s="198" t="s">
        <v>212</v>
      </c>
      <c r="D123" s="198" t="s">
        <v>123</v>
      </c>
      <c r="E123" s="199" t="s">
        <v>213</v>
      </c>
      <c r="F123" s="200" t="s">
        <v>214</v>
      </c>
      <c r="G123" s="201" t="s">
        <v>157</v>
      </c>
      <c r="H123" s="202">
        <v>1</v>
      </c>
      <c r="I123" s="203"/>
      <c r="J123" s="204">
        <f>ROUND(I123*H123,2)</f>
        <v>0</v>
      </c>
      <c r="K123" s="200" t="s">
        <v>127</v>
      </c>
      <c r="L123" s="45"/>
      <c r="M123" s="205" t="s">
        <v>21</v>
      </c>
      <c r="N123" s="206" t="s">
        <v>44</v>
      </c>
      <c r="O123" s="85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09" t="s">
        <v>128</v>
      </c>
      <c r="AT123" s="209" t="s">
        <v>123</v>
      </c>
      <c r="AU123" s="209" t="s">
        <v>81</v>
      </c>
      <c r="AY123" s="18" t="s">
        <v>122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8" t="s">
        <v>81</v>
      </c>
      <c r="BK123" s="210">
        <f>ROUND(I123*H123,2)</f>
        <v>0</v>
      </c>
      <c r="BL123" s="18" t="s">
        <v>128</v>
      </c>
      <c r="BM123" s="209" t="s">
        <v>215</v>
      </c>
    </row>
    <row r="124" s="2" customFormat="1" ht="24.15" customHeight="1">
      <c r="A124" s="39"/>
      <c r="B124" s="40"/>
      <c r="C124" s="198" t="s">
        <v>216</v>
      </c>
      <c r="D124" s="198" t="s">
        <v>123</v>
      </c>
      <c r="E124" s="199" t="s">
        <v>217</v>
      </c>
      <c r="F124" s="200" t="s">
        <v>218</v>
      </c>
      <c r="G124" s="201" t="s">
        <v>157</v>
      </c>
      <c r="H124" s="202">
        <v>1</v>
      </c>
      <c r="I124" s="203"/>
      <c r="J124" s="204">
        <f>ROUND(I124*H124,2)</f>
        <v>0</v>
      </c>
      <c r="K124" s="200" t="s">
        <v>127</v>
      </c>
      <c r="L124" s="45"/>
      <c r="M124" s="205" t="s">
        <v>21</v>
      </c>
      <c r="N124" s="206" t="s">
        <v>44</v>
      </c>
      <c r="O124" s="85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09" t="s">
        <v>128</v>
      </c>
      <c r="AT124" s="209" t="s">
        <v>123</v>
      </c>
      <c r="AU124" s="209" t="s">
        <v>81</v>
      </c>
      <c r="AY124" s="18" t="s">
        <v>122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8" t="s">
        <v>81</v>
      </c>
      <c r="BK124" s="210">
        <f>ROUND(I124*H124,2)</f>
        <v>0</v>
      </c>
      <c r="BL124" s="18" t="s">
        <v>128</v>
      </c>
      <c r="BM124" s="209" t="s">
        <v>219</v>
      </c>
    </row>
    <row r="125" s="2" customFormat="1" ht="24.15" customHeight="1">
      <c r="A125" s="39"/>
      <c r="B125" s="40"/>
      <c r="C125" s="198" t="s">
        <v>220</v>
      </c>
      <c r="D125" s="198" t="s">
        <v>123</v>
      </c>
      <c r="E125" s="199" t="s">
        <v>221</v>
      </c>
      <c r="F125" s="200" t="s">
        <v>222</v>
      </c>
      <c r="G125" s="201" t="s">
        <v>157</v>
      </c>
      <c r="H125" s="202">
        <v>1</v>
      </c>
      <c r="I125" s="203"/>
      <c r="J125" s="204">
        <f>ROUND(I125*H125,2)</f>
        <v>0</v>
      </c>
      <c r="K125" s="200" t="s">
        <v>127</v>
      </c>
      <c r="L125" s="45"/>
      <c r="M125" s="205" t="s">
        <v>21</v>
      </c>
      <c r="N125" s="206" t="s">
        <v>44</v>
      </c>
      <c r="O125" s="85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09" t="s">
        <v>128</v>
      </c>
      <c r="AT125" s="209" t="s">
        <v>123</v>
      </c>
      <c r="AU125" s="209" t="s">
        <v>81</v>
      </c>
      <c r="AY125" s="18" t="s">
        <v>122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8" t="s">
        <v>81</v>
      </c>
      <c r="BK125" s="210">
        <f>ROUND(I125*H125,2)</f>
        <v>0</v>
      </c>
      <c r="BL125" s="18" t="s">
        <v>128</v>
      </c>
      <c r="BM125" s="209" t="s">
        <v>223</v>
      </c>
    </row>
    <row r="126" s="2" customFormat="1" ht="24.15" customHeight="1">
      <c r="A126" s="39"/>
      <c r="B126" s="40"/>
      <c r="C126" s="198" t="s">
        <v>7</v>
      </c>
      <c r="D126" s="198" t="s">
        <v>123</v>
      </c>
      <c r="E126" s="199" t="s">
        <v>224</v>
      </c>
      <c r="F126" s="200" t="s">
        <v>225</v>
      </c>
      <c r="G126" s="201" t="s">
        <v>157</v>
      </c>
      <c r="H126" s="202">
        <v>1</v>
      </c>
      <c r="I126" s="203"/>
      <c r="J126" s="204">
        <f>ROUND(I126*H126,2)</f>
        <v>0</v>
      </c>
      <c r="K126" s="200" t="s">
        <v>127</v>
      </c>
      <c r="L126" s="45"/>
      <c r="M126" s="205" t="s">
        <v>21</v>
      </c>
      <c r="N126" s="206" t="s">
        <v>44</v>
      </c>
      <c r="O126" s="85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09" t="s">
        <v>128</v>
      </c>
      <c r="AT126" s="209" t="s">
        <v>123</v>
      </c>
      <c r="AU126" s="209" t="s">
        <v>81</v>
      </c>
      <c r="AY126" s="18" t="s">
        <v>122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8" t="s">
        <v>81</v>
      </c>
      <c r="BK126" s="210">
        <f>ROUND(I126*H126,2)</f>
        <v>0</v>
      </c>
      <c r="BL126" s="18" t="s">
        <v>128</v>
      </c>
      <c r="BM126" s="209" t="s">
        <v>226</v>
      </c>
    </row>
    <row r="127" s="2" customFormat="1" ht="21.75" customHeight="1">
      <c r="A127" s="39"/>
      <c r="B127" s="40"/>
      <c r="C127" s="198" t="s">
        <v>227</v>
      </c>
      <c r="D127" s="198" t="s">
        <v>123</v>
      </c>
      <c r="E127" s="199" t="s">
        <v>228</v>
      </c>
      <c r="F127" s="200" t="s">
        <v>229</v>
      </c>
      <c r="G127" s="201" t="s">
        <v>157</v>
      </c>
      <c r="H127" s="202">
        <v>2</v>
      </c>
      <c r="I127" s="203"/>
      <c r="J127" s="204">
        <f>ROUND(I127*H127,2)</f>
        <v>0</v>
      </c>
      <c r="K127" s="200" t="s">
        <v>127</v>
      </c>
      <c r="L127" s="45"/>
      <c r="M127" s="205" t="s">
        <v>21</v>
      </c>
      <c r="N127" s="206" t="s">
        <v>44</v>
      </c>
      <c r="O127" s="85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09" t="s">
        <v>128</v>
      </c>
      <c r="AT127" s="209" t="s">
        <v>123</v>
      </c>
      <c r="AU127" s="209" t="s">
        <v>81</v>
      </c>
      <c r="AY127" s="18" t="s">
        <v>122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8" t="s">
        <v>81</v>
      </c>
      <c r="BK127" s="210">
        <f>ROUND(I127*H127,2)</f>
        <v>0</v>
      </c>
      <c r="BL127" s="18" t="s">
        <v>128</v>
      </c>
      <c r="BM127" s="209" t="s">
        <v>230</v>
      </c>
    </row>
    <row r="128" s="2" customFormat="1" ht="24.15" customHeight="1">
      <c r="A128" s="39"/>
      <c r="B128" s="40"/>
      <c r="C128" s="198" t="s">
        <v>231</v>
      </c>
      <c r="D128" s="198" t="s">
        <v>123</v>
      </c>
      <c r="E128" s="199" t="s">
        <v>232</v>
      </c>
      <c r="F128" s="200" t="s">
        <v>233</v>
      </c>
      <c r="G128" s="201" t="s">
        <v>157</v>
      </c>
      <c r="H128" s="202">
        <v>2</v>
      </c>
      <c r="I128" s="203"/>
      <c r="J128" s="204">
        <f>ROUND(I128*H128,2)</f>
        <v>0</v>
      </c>
      <c r="K128" s="200" t="s">
        <v>127</v>
      </c>
      <c r="L128" s="45"/>
      <c r="M128" s="205" t="s">
        <v>21</v>
      </c>
      <c r="N128" s="206" t="s">
        <v>44</v>
      </c>
      <c r="O128" s="85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09" t="s">
        <v>128</v>
      </c>
      <c r="AT128" s="209" t="s">
        <v>123</v>
      </c>
      <c r="AU128" s="209" t="s">
        <v>81</v>
      </c>
      <c r="AY128" s="18" t="s">
        <v>122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8" t="s">
        <v>81</v>
      </c>
      <c r="BK128" s="210">
        <f>ROUND(I128*H128,2)</f>
        <v>0</v>
      </c>
      <c r="BL128" s="18" t="s">
        <v>128</v>
      </c>
      <c r="BM128" s="209" t="s">
        <v>234</v>
      </c>
    </row>
    <row r="129" s="2" customFormat="1" ht="33" customHeight="1">
      <c r="A129" s="39"/>
      <c r="B129" s="40"/>
      <c r="C129" s="244" t="s">
        <v>235</v>
      </c>
      <c r="D129" s="244" t="s">
        <v>147</v>
      </c>
      <c r="E129" s="245" t="s">
        <v>236</v>
      </c>
      <c r="F129" s="246" t="s">
        <v>237</v>
      </c>
      <c r="G129" s="247" t="s">
        <v>157</v>
      </c>
      <c r="H129" s="248">
        <v>2</v>
      </c>
      <c r="I129" s="249"/>
      <c r="J129" s="250">
        <f>ROUND(I129*H129,2)</f>
        <v>0</v>
      </c>
      <c r="K129" s="246" t="s">
        <v>127</v>
      </c>
      <c r="L129" s="251"/>
      <c r="M129" s="252" t="s">
        <v>21</v>
      </c>
      <c r="N129" s="253" t="s">
        <v>44</v>
      </c>
      <c r="O129" s="85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09" t="s">
        <v>150</v>
      </c>
      <c r="AT129" s="209" t="s">
        <v>147</v>
      </c>
      <c r="AU129" s="209" t="s">
        <v>81</v>
      </c>
      <c r="AY129" s="18" t="s">
        <v>122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8" t="s">
        <v>81</v>
      </c>
      <c r="BK129" s="210">
        <f>ROUND(I129*H129,2)</f>
        <v>0</v>
      </c>
      <c r="BL129" s="18" t="s">
        <v>150</v>
      </c>
      <c r="BM129" s="209" t="s">
        <v>238</v>
      </c>
    </row>
    <row r="130" s="2" customFormat="1" ht="16.5" customHeight="1">
      <c r="A130" s="39"/>
      <c r="B130" s="40"/>
      <c r="C130" s="198" t="s">
        <v>239</v>
      </c>
      <c r="D130" s="198" t="s">
        <v>123</v>
      </c>
      <c r="E130" s="199" t="s">
        <v>240</v>
      </c>
      <c r="F130" s="200" t="s">
        <v>241</v>
      </c>
      <c r="G130" s="201" t="s">
        <v>157</v>
      </c>
      <c r="H130" s="202">
        <v>2</v>
      </c>
      <c r="I130" s="203"/>
      <c r="J130" s="204">
        <f>ROUND(I130*H130,2)</f>
        <v>0</v>
      </c>
      <c r="K130" s="200" t="s">
        <v>127</v>
      </c>
      <c r="L130" s="45"/>
      <c r="M130" s="205" t="s">
        <v>21</v>
      </c>
      <c r="N130" s="206" t="s">
        <v>44</v>
      </c>
      <c r="O130" s="85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09" t="s">
        <v>128</v>
      </c>
      <c r="AT130" s="209" t="s">
        <v>123</v>
      </c>
      <c r="AU130" s="209" t="s">
        <v>81</v>
      </c>
      <c r="AY130" s="18" t="s">
        <v>122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8" t="s">
        <v>81</v>
      </c>
      <c r="BK130" s="210">
        <f>ROUND(I130*H130,2)</f>
        <v>0</v>
      </c>
      <c r="BL130" s="18" t="s">
        <v>128</v>
      </c>
      <c r="BM130" s="209" t="s">
        <v>242</v>
      </c>
    </row>
    <row r="131" s="2" customFormat="1" ht="16.5" customHeight="1">
      <c r="A131" s="39"/>
      <c r="B131" s="40"/>
      <c r="C131" s="198" t="s">
        <v>243</v>
      </c>
      <c r="D131" s="198" t="s">
        <v>123</v>
      </c>
      <c r="E131" s="199" t="s">
        <v>244</v>
      </c>
      <c r="F131" s="200" t="s">
        <v>245</v>
      </c>
      <c r="G131" s="201" t="s">
        <v>157</v>
      </c>
      <c r="H131" s="202">
        <v>2</v>
      </c>
      <c r="I131" s="203"/>
      <c r="J131" s="204">
        <f>ROUND(I131*H131,2)</f>
        <v>0</v>
      </c>
      <c r="K131" s="200" t="s">
        <v>127</v>
      </c>
      <c r="L131" s="45"/>
      <c r="M131" s="205" t="s">
        <v>21</v>
      </c>
      <c r="N131" s="206" t="s">
        <v>44</v>
      </c>
      <c r="O131" s="85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09" t="s">
        <v>128</v>
      </c>
      <c r="AT131" s="209" t="s">
        <v>123</v>
      </c>
      <c r="AU131" s="209" t="s">
        <v>81</v>
      </c>
      <c r="AY131" s="18" t="s">
        <v>122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8" t="s">
        <v>81</v>
      </c>
      <c r="BK131" s="210">
        <f>ROUND(I131*H131,2)</f>
        <v>0</v>
      </c>
      <c r="BL131" s="18" t="s">
        <v>128</v>
      </c>
      <c r="BM131" s="209" t="s">
        <v>246</v>
      </c>
    </row>
    <row r="132" s="2" customFormat="1" ht="16.5" customHeight="1">
      <c r="A132" s="39"/>
      <c r="B132" s="40"/>
      <c r="C132" s="244" t="s">
        <v>247</v>
      </c>
      <c r="D132" s="244" t="s">
        <v>147</v>
      </c>
      <c r="E132" s="245" t="s">
        <v>248</v>
      </c>
      <c r="F132" s="246" t="s">
        <v>249</v>
      </c>
      <c r="G132" s="247" t="s">
        <v>250</v>
      </c>
      <c r="H132" s="248">
        <v>0.5</v>
      </c>
      <c r="I132" s="249"/>
      <c r="J132" s="250">
        <f>ROUND(I132*H132,2)</f>
        <v>0</v>
      </c>
      <c r="K132" s="246" t="s">
        <v>127</v>
      </c>
      <c r="L132" s="251"/>
      <c r="M132" s="252" t="s">
        <v>21</v>
      </c>
      <c r="N132" s="253" t="s">
        <v>44</v>
      </c>
      <c r="O132" s="85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09" t="s">
        <v>150</v>
      </c>
      <c r="AT132" s="209" t="s">
        <v>147</v>
      </c>
      <c r="AU132" s="209" t="s">
        <v>81</v>
      </c>
      <c r="AY132" s="18" t="s">
        <v>122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8" t="s">
        <v>81</v>
      </c>
      <c r="BK132" s="210">
        <f>ROUND(I132*H132,2)</f>
        <v>0</v>
      </c>
      <c r="BL132" s="18" t="s">
        <v>150</v>
      </c>
      <c r="BM132" s="209" t="s">
        <v>251</v>
      </c>
    </row>
    <row r="133" s="11" customFormat="1" ht="25.92" customHeight="1">
      <c r="A133" s="11"/>
      <c r="B133" s="184"/>
      <c r="C133" s="185"/>
      <c r="D133" s="186" t="s">
        <v>72</v>
      </c>
      <c r="E133" s="187" t="s">
        <v>177</v>
      </c>
      <c r="F133" s="187" t="s">
        <v>252</v>
      </c>
      <c r="G133" s="185"/>
      <c r="H133" s="185"/>
      <c r="I133" s="188"/>
      <c r="J133" s="189">
        <f>BK133</f>
        <v>0</v>
      </c>
      <c r="K133" s="185"/>
      <c r="L133" s="190"/>
      <c r="M133" s="191"/>
      <c r="N133" s="192"/>
      <c r="O133" s="192"/>
      <c r="P133" s="193">
        <f>SUM(P134:P136)</f>
        <v>0</v>
      </c>
      <c r="Q133" s="192"/>
      <c r="R133" s="193">
        <f>SUM(R134:R136)</f>
        <v>0</v>
      </c>
      <c r="S133" s="192"/>
      <c r="T133" s="194">
        <f>SUM(T134:T136)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195" t="s">
        <v>81</v>
      </c>
      <c r="AT133" s="196" t="s">
        <v>72</v>
      </c>
      <c r="AU133" s="196" t="s">
        <v>73</v>
      </c>
      <c r="AY133" s="195" t="s">
        <v>122</v>
      </c>
      <c r="BK133" s="197">
        <f>SUM(BK134:BK136)</f>
        <v>0</v>
      </c>
    </row>
    <row r="134" s="2" customFormat="1" ht="38.55" customHeight="1">
      <c r="A134" s="39"/>
      <c r="B134" s="40"/>
      <c r="C134" s="244" t="s">
        <v>253</v>
      </c>
      <c r="D134" s="244" t="s">
        <v>147</v>
      </c>
      <c r="E134" s="245" t="s">
        <v>254</v>
      </c>
      <c r="F134" s="246" t="s">
        <v>255</v>
      </c>
      <c r="G134" s="247" t="s">
        <v>157</v>
      </c>
      <c r="H134" s="248">
        <v>2</v>
      </c>
      <c r="I134" s="249"/>
      <c r="J134" s="250">
        <f>ROUND(I134*H134,2)</f>
        <v>0</v>
      </c>
      <c r="K134" s="246" t="s">
        <v>21</v>
      </c>
      <c r="L134" s="251"/>
      <c r="M134" s="252" t="s">
        <v>21</v>
      </c>
      <c r="N134" s="253" t="s">
        <v>44</v>
      </c>
      <c r="O134" s="85"/>
      <c r="P134" s="207">
        <f>O134*H134</f>
        <v>0</v>
      </c>
      <c r="Q134" s="207">
        <v>0</v>
      </c>
      <c r="R134" s="207">
        <f>Q134*H134</f>
        <v>0</v>
      </c>
      <c r="S134" s="207">
        <v>0</v>
      </c>
      <c r="T134" s="20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09" t="s">
        <v>150</v>
      </c>
      <c r="AT134" s="209" t="s">
        <v>147</v>
      </c>
      <c r="AU134" s="209" t="s">
        <v>81</v>
      </c>
      <c r="AY134" s="18" t="s">
        <v>122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8" t="s">
        <v>81</v>
      </c>
      <c r="BK134" s="210">
        <f>ROUND(I134*H134,2)</f>
        <v>0</v>
      </c>
      <c r="BL134" s="18" t="s">
        <v>150</v>
      </c>
      <c r="BM134" s="209" t="s">
        <v>256</v>
      </c>
    </row>
    <row r="135" s="2" customFormat="1" ht="21.75" customHeight="1">
      <c r="A135" s="39"/>
      <c r="B135" s="40"/>
      <c r="C135" s="244" t="s">
        <v>257</v>
      </c>
      <c r="D135" s="244" t="s">
        <v>147</v>
      </c>
      <c r="E135" s="245" t="s">
        <v>258</v>
      </c>
      <c r="F135" s="246" t="s">
        <v>259</v>
      </c>
      <c r="G135" s="247" t="s">
        <v>157</v>
      </c>
      <c r="H135" s="248">
        <v>1</v>
      </c>
      <c r="I135" s="249"/>
      <c r="J135" s="250">
        <f>ROUND(I135*H135,2)</f>
        <v>0</v>
      </c>
      <c r="K135" s="246" t="s">
        <v>21</v>
      </c>
      <c r="L135" s="251"/>
      <c r="M135" s="252" t="s">
        <v>21</v>
      </c>
      <c r="N135" s="253" t="s">
        <v>44</v>
      </c>
      <c r="O135" s="85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09" t="s">
        <v>150</v>
      </c>
      <c r="AT135" s="209" t="s">
        <v>147</v>
      </c>
      <c r="AU135" s="209" t="s">
        <v>81</v>
      </c>
      <c r="AY135" s="18" t="s">
        <v>122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8" t="s">
        <v>81</v>
      </c>
      <c r="BK135" s="210">
        <f>ROUND(I135*H135,2)</f>
        <v>0</v>
      </c>
      <c r="BL135" s="18" t="s">
        <v>150</v>
      </c>
      <c r="BM135" s="209" t="s">
        <v>260</v>
      </c>
    </row>
    <row r="136" s="2" customFormat="1" ht="21.75" customHeight="1">
      <c r="A136" s="39"/>
      <c r="B136" s="40"/>
      <c r="C136" s="244" t="s">
        <v>261</v>
      </c>
      <c r="D136" s="244" t="s">
        <v>147</v>
      </c>
      <c r="E136" s="245" t="s">
        <v>262</v>
      </c>
      <c r="F136" s="246" t="s">
        <v>263</v>
      </c>
      <c r="G136" s="247" t="s">
        <v>157</v>
      </c>
      <c r="H136" s="248">
        <v>1</v>
      </c>
      <c r="I136" s="249"/>
      <c r="J136" s="250">
        <f>ROUND(I136*H136,2)</f>
        <v>0</v>
      </c>
      <c r="K136" s="246" t="s">
        <v>21</v>
      </c>
      <c r="L136" s="251"/>
      <c r="M136" s="252" t="s">
        <v>21</v>
      </c>
      <c r="N136" s="253" t="s">
        <v>44</v>
      </c>
      <c r="O136" s="85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09" t="s">
        <v>150</v>
      </c>
      <c r="AT136" s="209" t="s">
        <v>147</v>
      </c>
      <c r="AU136" s="209" t="s">
        <v>81</v>
      </c>
      <c r="AY136" s="18" t="s">
        <v>122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8" t="s">
        <v>81</v>
      </c>
      <c r="BK136" s="210">
        <f>ROUND(I136*H136,2)</f>
        <v>0</v>
      </c>
      <c r="BL136" s="18" t="s">
        <v>150</v>
      </c>
      <c r="BM136" s="209" t="s">
        <v>264</v>
      </c>
    </row>
    <row r="137" s="11" customFormat="1" ht="25.92" customHeight="1">
      <c r="A137" s="11"/>
      <c r="B137" s="184"/>
      <c r="C137" s="185"/>
      <c r="D137" s="186" t="s">
        <v>72</v>
      </c>
      <c r="E137" s="187" t="s">
        <v>183</v>
      </c>
      <c r="F137" s="187" t="s">
        <v>265</v>
      </c>
      <c r="G137" s="185"/>
      <c r="H137" s="185"/>
      <c r="I137" s="188"/>
      <c r="J137" s="189">
        <f>BK137</f>
        <v>0</v>
      </c>
      <c r="K137" s="185"/>
      <c r="L137" s="190"/>
      <c r="M137" s="191"/>
      <c r="N137" s="192"/>
      <c r="O137" s="192"/>
      <c r="P137" s="193">
        <f>SUM(P138:P176)</f>
        <v>0</v>
      </c>
      <c r="Q137" s="192"/>
      <c r="R137" s="193">
        <f>SUM(R138:R176)</f>
        <v>0</v>
      </c>
      <c r="S137" s="192"/>
      <c r="T137" s="194">
        <f>SUM(T138:T176)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195" t="s">
        <v>81</v>
      </c>
      <c r="AT137" s="196" t="s">
        <v>72</v>
      </c>
      <c r="AU137" s="196" t="s">
        <v>73</v>
      </c>
      <c r="AY137" s="195" t="s">
        <v>122</v>
      </c>
      <c r="BK137" s="197">
        <f>SUM(BK138:BK176)</f>
        <v>0</v>
      </c>
    </row>
    <row r="138" s="2" customFormat="1" ht="37.8" customHeight="1">
      <c r="A138" s="39"/>
      <c r="B138" s="40"/>
      <c r="C138" s="244" t="s">
        <v>266</v>
      </c>
      <c r="D138" s="244" t="s">
        <v>147</v>
      </c>
      <c r="E138" s="245" t="s">
        <v>267</v>
      </c>
      <c r="F138" s="246" t="s">
        <v>268</v>
      </c>
      <c r="G138" s="247" t="s">
        <v>157</v>
      </c>
      <c r="H138" s="248">
        <v>1</v>
      </c>
      <c r="I138" s="249"/>
      <c r="J138" s="250">
        <f>ROUND(I138*H138,2)</f>
        <v>0</v>
      </c>
      <c r="K138" s="246" t="s">
        <v>127</v>
      </c>
      <c r="L138" s="251"/>
      <c r="M138" s="252" t="s">
        <v>21</v>
      </c>
      <c r="N138" s="253" t="s">
        <v>44</v>
      </c>
      <c r="O138" s="85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09" t="s">
        <v>150</v>
      </c>
      <c r="AT138" s="209" t="s">
        <v>147</v>
      </c>
      <c r="AU138" s="209" t="s">
        <v>81</v>
      </c>
      <c r="AY138" s="18" t="s">
        <v>122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8" t="s">
        <v>81</v>
      </c>
      <c r="BK138" s="210">
        <f>ROUND(I138*H138,2)</f>
        <v>0</v>
      </c>
      <c r="BL138" s="18" t="s">
        <v>150</v>
      </c>
      <c r="BM138" s="209" t="s">
        <v>269</v>
      </c>
    </row>
    <row r="139" s="2" customFormat="1" ht="21.75" customHeight="1">
      <c r="A139" s="39"/>
      <c r="B139" s="40"/>
      <c r="C139" s="198" t="s">
        <v>270</v>
      </c>
      <c r="D139" s="198" t="s">
        <v>123</v>
      </c>
      <c r="E139" s="199" t="s">
        <v>271</v>
      </c>
      <c r="F139" s="200" t="s">
        <v>272</v>
      </c>
      <c r="G139" s="201" t="s">
        <v>157</v>
      </c>
      <c r="H139" s="202">
        <v>1</v>
      </c>
      <c r="I139" s="203"/>
      <c r="J139" s="204">
        <f>ROUND(I139*H139,2)</f>
        <v>0</v>
      </c>
      <c r="K139" s="200" t="s">
        <v>127</v>
      </c>
      <c r="L139" s="45"/>
      <c r="M139" s="205" t="s">
        <v>21</v>
      </c>
      <c r="N139" s="206" t="s">
        <v>44</v>
      </c>
      <c r="O139" s="85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09" t="s">
        <v>128</v>
      </c>
      <c r="AT139" s="209" t="s">
        <v>123</v>
      </c>
      <c r="AU139" s="209" t="s">
        <v>81</v>
      </c>
      <c r="AY139" s="18" t="s">
        <v>122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8" t="s">
        <v>81</v>
      </c>
      <c r="BK139" s="210">
        <f>ROUND(I139*H139,2)</f>
        <v>0</v>
      </c>
      <c r="BL139" s="18" t="s">
        <v>128</v>
      </c>
      <c r="BM139" s="209" t="s">
        <v>273</v>
      </c>
    </row>
    <row r="140" s="2" customFormat="1" ht="37.8" customHeight="1">
      <c r="A140" s="39"/>
      <c r="B140" s="40"/>
      <c r="C140" s="244" t="s">
        <v>274</v>
      </c>
      <c r="D140" s="244" t="s">
        <v>147</v>
      </c>
      <c r="E140" s="245" t="s">
        <v>275</v>
      </c>
      <c r="F140" s="246" t="s">
        <v>276</v>
      </c>
      <c r="G140" s="247" t="s">
        <v>157</v>
      </c>
      <c r="H140" s="248">
        <v>1</v>
      </c>
      <c r="I140" s="249"/>
      <c r="J140" s="250">
        <f>ROUND(I140*H140,2)</f>
        <v>0</v>
      </c>
      <c r="K140" s="246" t="s">
        <v>127</v>
      </c>
      <c r="L140" s="251"/>
      <c r="M140" s="252" t="s">
        <v>21</v>
      </c>
      <c r="N140" s="253" t="s">
        <v>44</v>
      </c>
      <c r="O140" s="85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09" t="s">
        <v>150</v>
      </c>
      <c r="AT140" s="209" t="s">
        <v>147</v>
      </c>
      <c r="AU140" s="209" t="s">
        <v>81</v>
      </c>
      <c r="AY140" s="18" t="s">
        <v>122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8" t="s">
        <v>81</v>
      </c>
      <c r="BK140" s="210">
        <f>ROUND(I140*H140,2)</f>
        <v>0</v>
      </c>
      <c r="BL140" s="18" t="s">
        <v>150</v>
      </c>
      <c r="BM140" s="209" t="s">
        <v>277</v>
      </c>
    </row>
    <row r="141" s="2" customFormat="1" ht="24.15" customHeight="1">
      <c r="A141" s="39"/>
      <c r="B141" s="40"/>
      <c r="C141" s="198" t="s">
        <v>278</v>
      </c>
      <c r="D141" s="198" t="s">
        <v>123</v>
      </c>
      <c r="E141" s="199" t="s">
        <v>279</v>
      </c>
      <c r="F141" s="200" t="s">
        <v>280</v>
      </c>
      <c r="G141" s="201" t="s">
        <v>157</v>
      </c>
      <c r="H141" s="202">
        <v>1</v>
      </c>
      <c r="I141" s="203"/>
      <c r="J141" s="204">
        <f>ROUND(I141*H141,2)</f>
        <v>0</v>
      </c>
      <c r="K141" s="200" t="s">
        <v>127</v>
      </c>
      <c r="L141" s="45"/>
      <c r="M141" s="205" t="s">
        <v>21</v>
      </c>
      <c r="N141" s="206" t="s">
        <v>44</v>
      </c>
      <c r="O141" s="85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09" t="s">
        <v>128</v>
      </c>
      <c r="AT141" s="209" t="s">
        <v>123</v>
      </c>
      <c r="AU141" s="209" t="s">
        <v>81</v>
      </c>
      <c r="AY141" s="18" t="s">
        <v>122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8" t="s">
        <v>81</v>
      </c>
      <c r="BK141" s="210">
        <f>ROUND(I141*H141,2)</f>
        <v>0</v>
      </c>
      <c r="BL141" s="18" t="s">
        <v>128</v>
      </c>
      <c r="BM141" s="209" t="s">
        <v>281</v>
      </c>
    </row>
    <row r="142" s="2" customFormat="1" ht="33" customHeight="1">
      <c r="A142" s="39"/>
      <c r="B142" s="40"/>
      <c r="C142" s="198" t="s">
        <v>282</v>
      </c>
      <c r="D142" s="198" t="s">
        <v>123</v>
      </c>
      <c r="E142" s="199" t="s">
        <v>283</v>
      </c>
      <c r="F142" s="200" t="s">
        <v>284</v>
      </c>
      <c r="G142" s="201" t="s">
        <v>157</v>
      </c>
      <c r="H142" s="202">
        <v>8</v>
      </c>
      <c r="I142" s="203"/>
      <c r="J142" s="204">
        <f>ROUND(I142*H142,2)</f>
        <v>0</v>
      </c>
      <c r="K142" s="200" t="s">
        <v>127</v>
      </c>
      <c r="L142" s="45"/>
      <c r="M142" s="205" t="s">
        <v>21</v>
      </c>
      <c r="N142" s="206" t="s">
        <v>44</v>
      </c>
      <c r="O142" s="85"/>
      <c r="P142" s="207">
        <f>O142*H142</f>
        <v>0</v>
      </c>
      <c r="Q142" s="207">
        <v>0</v>
      </c>
      <c r="R142" s="207">
        <f>Q142*H142</f>
        <v>0</v>
      </c>
      <c r="S142" s="207">
        <v>0</v>
      </c>
      <c r="T142" s="20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09" t="s">
        <v>128</v>
      </c>
      <c r="AT142" s="209" t="s">
        <v>123</v>
      </c>
      <c r="AU142" s="209" t="s">
        <v>81</v>
      </c>
      <c r="AY142" s="18" t="s">
        <v>122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8" t="s">
        <v>81</v>
      </c>
      <c r="BK142" s="210">
        <f>ROUND(I142*H142,2)</f>
        <v>0</v>
      </c>
      <c r="BL142" s="18" t="s">
        <v>128</v>
      </c>
      <c r="BM142" s="209" t="s">
        <v>285</v>
      </c>
    </row>
    <row r="143" s="2" customFormat="1" ht="33" customHeight="1">
      <c r="A143" s="39"/>
      <c r="B143" s="40"/>
      <c r="C143" s="198" t="s">
        <v>286</v>
      </c>
      <c r="D143" s="198" t="s">
        <v>123</v>
      </c>
      <c r="E143" s="199" t="s">
        <v>287</v>
      </c>
      <c r="F143" s="200" t="s">
        <v>288</v>
      </c>
      <c r="G143" s="201" t="s">
        <v>157</v>
      </c>
      <c r="H143" s="202">
        <v>2</v>
      </c>
      <c r="I143" s="203"/>
      <c r="J143" s="204">
        <f>ROUND(I143*H143,2)</f>
        <v>0</v>
      </c>
      <c r="K143" s="200" t="s">
        <v>127</v>
      </c>
      <c r="L143" s="45"/>
      <c r="M143" s="205" t="s">
        <v>21</v>
      </c>
      <c r="N143" s="206" t="s">
        <v>44</v>
      </c>
      <c r="O143" s="85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09" t="s">
        <v>128</v>
      </c>
      <c r="AT143" s="209" t="s">
        <v>123</v>
      </c>
      <c r="AU143" s="209" t="s">
        <v>81</v>
      </c>
      <c r="AY143" s="18" t="s">
        <v>122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8" t="s">
        <v>81</v>
      </c>
      <c r="BK143" s="210">
        <f>ROUND(I143*H143,2)</f>
        <v>0</v>
      </c>
      <c r="BL143" s="18" t="s">
        <v>128</v>
      </c>
      <c r="BM143" s="209" t="s">
        <v>289</v>
      </c>
    </row>
    <row r="144" s="2" customFormat="1" ht="55.5" customHeight="1">
      <c r="A144" s="39"/>
      <c r="B144" s="40"/>
      <c r="C144" s="244" t="s">
        <v>290</v>
      </c>
      <c r="D144" s="244" t="s">
        <v>147</v>
      </c>
      <c r="E144" s="245" t="s">
        <v>291</v>
      </c>
      <c r="F144" s="246" t="s">
        <v>292</v>
      </c>
      <c r="G144" s="247" t="s">
        <v>157</v>
      </c>
      <c r="H144" s="248">
        <v>2</v>
      </c>
      <c r="I144" s="249"/>
      <c r="J144" s="250">
        <f>ROUND(I144*H144,2)</f>
        <v>0</v>
      </c>
      <c r="K144" s="246" t="s">
        <v>127</v>
      </c>
      <c r="L144" s="251"/>
      <c r="M144" s="252" t="s">
        <v>21</v>
      </c>
      <c r="N144" s="253" t="s">
        <v>44</v>
      </c>
      <c r="O144" s="85"/>
      <c r="P144" s="207">
        <f>O144*H144</f>
        <v>0</v>
      </c>
      <c r="Q144" s="207">
        <v>0</v>
      </c>
      <c r="R144" s="207">
        <f>Q144*H144</f>
        <v>0</v>
      </c>
      <c r="S144" s="207">
        <v>0</v>
      </c>
      <c r="T144" s="20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09" t="s">
        <v>150</v>
      </c>
      <c r="AT144" s="209" t="s">
        <v>147</v>
      </c>
      <c r="AU144" s="209" t="s">
        <v>81</v>
      </c>
      <c r="AY144" s="18" t="s">
        <v>122</v>
      </c>
      <c r="BE144" s="210">
        <f>IF(N144="základní",J144,0)</f>
        <v>0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8" t="s">
        <v>81</v>
      </c>
      <c r="BK144" s="210">
        <f>ROUND(I144*H144,2)</f>
        <v>0</v>
      </c>
      <c r="BL144" s="18" t="s">
        <v>150</v>
      </c>
      <c r="BM144" s="209" t="s">
        <v>293</v>
      </c>
    </row>
    <row r="145" s="2" customFormat="1" ht="37.8" customHeight="1">
      <c r="A145" s="39"/>
      <c r="B145" s="40"/>
      <c r="C145" s="244" t="s">
        <v>294</v>
      </c>
      <c r="D145" s="244" t="s">
        <v>147</v>
      </c>
      <c r="E145" s="245" t="s">
        <v>295</v>
      </c>
      <c r="F145" s="246" t="s">
        <v>296</v>
      </c>
      <c r="G145" s="247" t="s">
        <v>157</v>
      </c>
      <c r="H145" s="248">
        <v>2</v>
      </c>
      <c r="I145" s="249"/>
      <c r="J145" s="250">
        <f>ROUND(I145*H145,2)</f>
        <v>0</v>
      </c>
      <c r="K145" s="246" t="s">
        <v>127</v>
      </c>
      <c r="L145" s="251"/>
      <c r="M145" s="252" t="s">
        <v>21</v>
      </c>
      <c r="N145" s="253" t="s">
        <v>44</v>
      </c>
      <c r="O145" s="85"/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09" t="s">
        <v>150</v>
      </c>
      <c r="AT145" s="209" t="s">
        <v>147</v>
      </c>
      <c r="AU145" s="209" t="s">
        <v>81</v>
      </c>
      <c r="AY145" s="18" t="s">
        <v>122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8" t="s">
        <v>81</v>
      </c>
      <c r="BK145" s="210">
        <f>ROUND(I145*H145,2)</f>
        <v>0</v>
      </c>
      <c r="BL145" s="18" t="s">
        <v>150</v>
      </c>
      <c r="BM145" s="209" t="s">
        <v>297</v>
      </c>
    </row>
    <row r="146" s="2" customFormat="1" ht="33" customHeight="1">
      <c r="A146" s="39"/>
      <c r="B146" s="40"/>
      <c r="C146" s="198" t="s">
        <v>298</v>
      </c>
      <c r="D146" s="198" t="s">
        <v>123</v>
      </c>
      <c r="E146" s="199" t="s">
        <v>299</v>
      </c>
      <c r="F146" s="200" t="s">
        <v>300</v>
      </c>
      <c r="G146" s="201" t="s">
        <v>157</v>
      </c>
      <c r="H146" s="202">
        <v>2</v>
      </c>
      <c r="I146" s="203"/>
      <c r="J146" s="204">
        <f>ROUND(I146*H146,2)</f>
        <v>0</v>
      </c>
      <c r="K146" s="200" t="s">
        <v>127</v>
      </c>
      <c r="L146" s="45"/>
      <c r="M146" s="205" t="s">
        <v>21</v>
      </c>
      <c r="N146" s="206" t="s">
        <v>44</v>
      </c>
      <c r="O146" s="85"/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09" t="s">
        <v>128</v>
      </c>
      <c r="AT146" s="209" t="s">
        <v>123</v>
      </c>
      <c r="AU146" s="209" t="s">
        <v>81</v>
      </c>
      <c r="AY146" s="18" t="s">
        <v>122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8" t="s">
        <v>81</v>
      </c>
      <c r="BK146" s="210">
        <f>ROUND(I146*H146,2)</f>
        <v>0</v>
      </c>
      <c r="BL146" s="18" t="s">
        <v>128</v>
      </c>
      <c r="BM146" s="209" t="s">
        <v>301</v>
      </c>
    </row>
    <row r="147" s="2" customFormat="1" ht="33" customHeight="1">
      <c r="A147" s="39"/>
      <c r="B147" s="40"/>
      <c r="C147" s="198" t="s">
        <v>302</v>
      </c>
      <c r="D147" s="198" t="s">
        <v>123</v>
      </c>
      <c r="E147" s="199" t="s">
        <v>303</v>
      </c>
      <c r="F147" s="200" t="s">
        <v>304</v>
      </c>
      <c r="G147" s="201" t="s">
        <v>145</v>
      </c>
      <c r="H147" s="202">
        <v>10</v>
      </c>
      <c r="I147" s="203"/>
      <c r="J147" s="204">
        <f>ROUND(I147*H147,2)</f>
        <v>0</v>
      </c>
      <c r="K147" s="200" t="s">
        <v>127</v>
      </c>
      <c r="L147" s="45"/>
      <c r="M147" s="205" t="s">
        <v>21</v>
      </c>
      <c r="N147" s="206" t="s">
        <v>44</v>
      </c>
      <c r="O147" s="85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09" t="s">
        <v>128</v>
      </c>
      <c r="AT147" s="209" t="s">
        <v>123</v>
      </c>
      <c r="AU147" s="209" t="s">
        <v>81</v>
      </c>
      <c r="AY147" s="18" t="s">
        <v>122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8" t="s">
        <v>81</v>
      </c>
      <c r="BK147" s="210">
        <f>ROUND(I147*H147,2)</f>
        <v>0</v>
      </c>
      <c r="BL147" s="18" t="s">
        <v>128</v>
      </c>
      <c r="BM147" s="209" t="s">
        <v>305</v>
      </c>
    </row>
    <row r="148" s="2" customFormat="1" ht="24.15" customHeight="1">
      <c r="A148" s="39"/>
      <c r="B148" s="40"/>
      <c r="C148" s="244" t="s">
        <v>306</v>
      </c>
      <c r="D148" s="244" t="s">
        <v>147</v>
      </c>
      <c r="E148" s="245" t="s">
        <v>307</v>
      </c>
      <c r="F148" s="246" t="s">
        <v>308</v>
      </c>
      <c r="G148" s="247" t="s">
        <v>145</v>
      </c>
      <c r="H148" s="248">
        <v>5</v>
      </c>
      <c r="I148" s="249"/>
      <c r="J148" s="250">
        <f>ROUND(I148*H148,2)</f>
        <v>0</v>
      </c>
      <c r="K148" s="246" t="s">
        <v>21</v>
      </c>
      <c r="L148" s="251"/>
      <c r="M148" s="252" t="s">
        <v>21</v>
      </c>
      <c r="N148" s="253" t="s">
        <v>44</v>
      </c>
      <c r="O148" s="85"/>
      <c r="P148" s="207">
        <f>O148*H148</f>
        <v>0</v>
      </c>
      <c r="Q148" s="207">
        <v>0</v>
      </c>
      <c r="R148" s="207">
        <f>Q148*H148</f>
        <v>0</v>
      </c>
      <c r="S148" s="207">
        <v>0</v>
      </c>
      <c r="T148" s="20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09" t="s">
        <v>150</v>
      </c>
      <c r="AT148" s="209" t="s">
        <v>147</v>
      </c>
      <c r="AU148" s="209" t="s">
        <v>81</v>
      </c>
      <c r="AY148" s="18" t="s">
        <v>122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8" t="s">
        <v>81</v>
      </c>
      <c r="BK148" s="210">
        <f>ROUND(I148*H148,2)</f>
        <v>0</v>
      </c>
      <c r="BL148" s="18" t="s">
        <v>150</v>
      </c>
      <c r="BM148" s="209" t="s">
        <v>309</v>
      </c>
    </row>
    <row r="149" s="2" customFormat="1" ht="24.15" customHeight="1">
      <c r="A149" s="39"/>
      <c r="B149" s="40"/>
      <c r="C149" s="244" t="s">
        <v>310</v>
      </c>
      <c r="D149" s="244" t="s">
        <v>147</v>
      </c>
      <c r="E149" s="245" t="s">
        <v>311</v>
      </c>
      <c r="F149" s="246" t="s">
        <v>312</v>
      </c>
      <c r="G149" s="247" t="s">
        <v>145</v>
      </c>
      <c r="H149" s="248">
        <v>5</v>
      </c>
      <c r="I149" s="249"/>
      <c r="J149" s="250">
        <f>ROUND(I149*H149,2)</f>
        <v>0</v>
      </c>
      <c r="K149" s="246" t="s">
        <v>21</v>
      </c>
      <c r="L149" s="251"/>
      <c r="M149" s="252" t="s">
        <v>21</v>
      </c>
      <c r="N149" s="253" t="s">
        <v>44</v>
      </c>
      <c r="O149" s="85"/>
      <c r="P149" s="207">
        <f>O149*H149</f>
        <v>0</v>
      </c>
      <c r="Q149" s="207">
        <v>0</v>
      </c>
      <c r="R149" s="207">
        <f>Q149*H149</f>
        <v>0</v>
      </c>
      <c r="S149" s="207">
        <v>0</v>
      </c>
      <c r="T149" s="20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09" t="s">
        <v>150</v>
      </c>
      <c r="AT149" s="209" t="s">
        <v>147</v>
      </c>
      <c r="AU149" s="209" t="s">
        <v>81</v>
      </c>
      <c r="AY149" s="18" t="s">
        <v>122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8" t="s">
        <v>81</v>
      </c>
      <c r="BK149" s="210">
        <f>ROUND(I149*H149,2)</f>
        <v>0</v>
      </c>
      <c r="BL149" s="18" t="s">
        <v>150</v>
      </c>
      <c r="BM149" s="209" t="s">
        <v>313</v>
      </c>
    </row>
    <row r="150" s="2" customFormat="1" ht="55.5" customHeight="1">
      <c r="A150" s="39"/>
      <c r="B150" s="40"/>
      <c r="C150" s="198" t="s">
        <v>314</v>
      </c>
      <c r="D150" s="198" t="s">
        <v>123</v>
      </c>
      <c r="E150" s="199" t="s">
        <v>315</v>
      </c>
      <c r="F150" s="200" t="s">
        <v>316</v>
      </c>
      <c r="G150" s="201" t="s">
        <v>157</v>
      </c>
      <c r="H150" s="202">
        <v>4</v>
      </c>
      <c r="I150" s="203"/>
      <c r="J150" s="204">
        <f>ROUND(I150*H150,2)</f>
        <v>0</v>
      </c>
      <c r="K150" s="200" t="s">
        <v>127</v>
      </c>
      <c r="L150" s="45"/>
      <c r="M150" s="205" t="s">
        <v>21</v>
      </c>
      <c r="N150" s="206" t="s">
        <v>44</v>
      </c>
      <c r="O150" s="85"/>
      <c r="P150" s="207">
        <f>O150*H150</f>
        <v>0</v>
      </c>
      <c r="Q150" s="207">
        <v>0</v>
      </c>
      <c r="R150" s="207">
        <f>Q150*H150</f>
        <v>0</v>
      </c>
      <c r="S150" s="207">
        <v>0</v>
      </c>
      <c r="T150" s="20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09" t="s">
        <v>128</v>
      </c>
      <c r="AT150" s="209" t="s">
        <v>123</v>
      </c>
      <c r="AU150" s="209" t="s">
        <v>81</v>
      </c>
      <c r="AY150" s="18" t="s">
        <v>122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8" t="s">
        <v>81</v>
      </c>
      <c r="BK150" s="210">
        <f>ROUND(I150*H150,2)</f>
        <v>0</v>
      </c>
      <c r="BL150" s="18" t="s">
        <v>128</v>
      </c>
      <c r="BM150" s="209" t="s">
        <v>317</v>
      </c>
    </row>
    <row r="151" s="2" customFormat="1" ht="24.15" customHeight="1">
      <c r="A151" s="39"/>
      <c r="B151" s="40"/>
      <c r="C151" s="198" t="s">
        <v>318</v>
      </c>
      <c r="D151" s="198" t="s">
        <v>123</v>
      </c>
      <c r="E151" s="199" t="s">
        <v>319</v>
      </c>
      <c r="F151" s="200" t="s">
        <v>320</v>
      </c>
      <c r="G151" s="201" t="s">
        <v>157</v>
      </c>
      <c r="H151" s="202">
        <v>1</v>
      </c>
      <c r="I151" s="203"/>
      <c r="J151" s="204">
        <f>ROUND(I151*H151,2)</f>
        <v>0</v>
      </c>
      <c r="K151" s="200" t="s">
        <v>127</v>
      </c>
      <c r="L151" s="45"/>
      <c r="M151" s="205" t="s">
        <v>21</v>
      </c>
      <c r="N151" s="206" t="s">
        <v>44</v>
      </c>
      <c r="O151" s="85"/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09" t="s">
        <v>128</v>
      </c>
      <c r="AT151" s="209" t="s">
        <v>123</v>
      </c>
      <c r="AU151" s="209" t="s">
        <v>81</v>
      </c>
      <c r="AY151" s="18" t="s">
        <v>122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8" t="s">
        <v>81</v>
      </c>
      <c r="BK151" s="210">
        <f>ROUND(I151*H151,2)</f>
        <v>0</v>
      </c>
      <c r="BL151" s="18" t="s">
        <v>128</v>
      </c>
      <c r="BM151" s="209" t="s">
        <v>321</v>
      </c>
    </row>
    <row r="152" s="2" customFormat="1" ht="44.25" customHeight="1">
      <c r="A152" s="39"/>
      <c r="B152" s="40"/>
      <c r="C152" s="244" t="s">
        <v>322</v>
      </c>
      <c r="D152" s="244" t="s">
        <v>147</v>
      </c>
      <c r="E152" s="245" t="s">
        <v>323</v>
      </c>
      <c r="F152" s="246" t="s">
        <v>324</v>
      </c>
      <c r="G152" s="247" t="s">
        <v>157</v>
      </c>
      <c r="H152" s="248">
        <v>4</v>
      </c>
      <c r="I152" s="249"/>
      <c r="J152" s="250">
        <f>ROUND(I152*H152,2)</f>
        <v>0</v>
      </c>
      <c r="K152" s="246" t="s">
        <v>127</v>
      </c>
      <c r="L152" s="251"/>
      <c r="M152" s="252" t="s">
        <v>21</v>
      </c>
      <c r="N152" s="253" t="s">
        <v>44</v>
      </c>
      <c r="O152" s="85"/>
      <c r="P152" s="207">
        <f>O152*H152</f>
        <v>0</v>
      </c>
      <c r="Q152" s="207">
        <v>0</v>
      </c>
      <c r="R152" s="207">
        <f>Q152*H152</f>
        <v>0</v>
      </c>
      <c r="S152" s="207">
        <v>0</v>
      </c>
      <c r="T152" s="20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09" t="s">
        <v>150</v>
      </c>
      <c r="AT152" s="209" t="s">
        <v>147</v>
      </c>
      <c r="AU152" s="209" t="s">
        <v>81</v>
      </c>
      <c r="AY152" s="18" t="s">
        <v>122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8" t="s">
        <v>81</v>
      </c>
      <c r="BK152" s="210">
        <f>ROUND(I152*H152,2)</f>
        <v>0</v>
      </c>
      <c r="BL152" s="18" t="s">
        <v>150</v>
      </c>
      <c r="BM152" s="209" t="s">
        <v>325</v>
      </c>
    </row>
    <row r="153" s="2" customFormat="1" ht="24.15" customHeight="1">
      <c r="A153" s="39"/>
      <c r="B153" s="40"/>
      <c r="C153" s="198" t="s">
        <v>326</v>
      </c>
      <c r="D153" s="198" t="s">
        <v>123</v>
      </c>
      <c r="E153" s="199" t="s">
        <v>327</v>
      </c>
      <c r="F153" s="200" t="s">
        <v>328</v>
      </c>
      <c r="G153" s="201" t="s">
        <v>157</v>
      </c>
      <c r="H153" s="202">
        <v>1</v>
      </c>
      <c r="I153" s="203"/>
      <c r="J153" s="204">
        <f>ROUND(I153*H153,2)</f>
        <v>0</v>
      </c>
      <c r="K153" s="200" t="s">
        <v>127</v>
      </c>
      <c r="L153" s="45"/>
      <c r="M153" s="205" t="s">
        <v>21</v>
      </c>
      <c r="N153" s="206" t="s">
        <v>44</v>
      </c>
      <c r="O153" s="85"/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09" t="s">
        <v>128</v>
      </c>
      <c r="AT153" s="209" t="s">
        <v>123</v>
      </c>
      <c r="AU153" s="209" t="s">
        <v>81</v>
      </c>
      <c r="AY153" s="18" t="s">
        <v>122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8" t="s">
        <v>81</v>
      </c>
      <c r="BK153" s="210">
        <f>ROUND(I153*H153,2)</f>
        <v>0</v>
      </c>
      <c r="BL153" s="18" t="s">
        <v>128</v>
      </c>
      <c r="BM153" s="209" t="s">
        <v>329</v>
      </c>
    </row>
    <row r="154" s="2" customFormat="1" ht="78" customHeight="1">
      <c r="A154" s="39"/>
      <c r="B154" s="40"/>
      <c r="C154" s="198" t="s">
        <v>330</v>
      </c>
      <c r="D154" s="198" t="s">
        <v>123</v>
      </c>
      <c r="E154" s="199" t="s">
        <v>331</v>
      </c>
      <c r="F154" s="200" t="s">
        <v>332</v>
      </c>
      <c r="G154" s="201" t="s">
        <v>157</v>
      </c>
      <c r="H154" s="202">
        <v>1</v>
      </c>
      <c r="I154" s="203"/>
      <c r="J154" s="204">
        <f>ROUND(I154*H154,2)</f>
        <v>0</v>
      </c>
      <c r="K154" s="200" t="s">
        <v>127</v>
      </c>
      <c r="L154" s="45"/>
      <c r="M154" s="205" t="s">
        <v>21</v>
      </c>
      <c r="N154" s="206" t="s">
        <v>44</v>
      </c>
      <c r="O154" s="85"/>
      <c r="P154" s="207">
        <f>O154*H154</f>
        <v>0</v>
      </c>
      <c r="Q154" s="207">
        <v>0</v>
      </c>
      <c r="R154" s="207">
        <f>Q154*H154</f>
        <v>0</v>
      </c>
      <c r="S154" s="207">
        <v>0</v>
      </c>
      <c r="T154" s="20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09" t="s">
        <v>128</v>
      </c>
      <c r="AT154" s="209" t="s">
        <v>123</v>
      </c>
      <c r="AU154" s="209" t="s">
        <v>81</v>
      </c>
      <c r="AY154" s="18" t="s">
        <v>122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8" t="s">
        <v>81</v>
      </c>
      <c r="BK154" s="210">
        <f>ROUND(I154*H154,2)</f>
        <v>0</v>
      </c>
      <c r="BL154" s="18" t="s">
        <v>128</v>
      </c>
      <c r="BM154" s="209" t="s">
        <v>333</v>
      </c>
    </row>
    <row r="155" s="2" customFormat="1" ht="21.75" customHeight="1">
      <c r="A155" s="39"/>
      <c r="B155" s="40"/>
      <c r="C155" s="244" t="s">
        <v>334</v>
      </c>
      <c r="D155" s="244" t="s">
        <v>147</v>
      </c>
      <c r="E155" s="245" t="s">
        <v>335</v>
      </c>
      <c r="F155" s="246" t="s">
        <v>336</v>
      </c>
      <c r="G155" s="247" t="s">
        <v>157</v>
      </c>
      <c r="H155" s="248">
        <v>1</v>
      </c>
      <c r="I155" s="249"/>
      <c r="J155" s="250">
        <f>ROUND(I155*H155,2)</f>
        <v>0</v>
      </c>
      <c r="K155" s="246" t="s">
        <v>127</v>
      </c>
      <c r="L155" s="251"/>
      <c r="M155" s="252" t="s">
        <v>21</v>
      </c>
      <c r="N155" s="253" t="s">
        <v>44</v>
      </c>
      <c r="O155" s="85"/>
      <c r="P155" s="207">
        <f>O155*H155</f>
        <v>0</v>
      </c>
      <c r="Q155" s="207">
        <v>0</v>
      </c>
      <c r="R155" s="207">
        <f>Q155*H155</f>
        <v>0</v>
      </c>
      <c r="S155" s="207">
        <v>0</v>
      </c>
      <c r="T155" s="20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09" t="s">
        <v>150</v>
      </c>
      <c r="AT155" s="209" t="s">
        <v>147</v>
      </c>
      <c r="AU155" s="209" t="s">
        <v>81</v>
      </c>
      <c r="AY155" s="18" t="s">
        <v>122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8" t="s">
        <v>81</v>
      </c>
      <c r="BK155" s="210">
        <f>ROUND(I155*H155,2)</f>
        <v>0</v>
      </c>
      <c r="BL155" s="18" t="s">
        <v>150</v>
      </c>
      <c r="BM155" s="209" t="s">
        <v>337</v>
      </c>
    </row>
    <row r="156" s="2" customFormat="1" ht="16.5" customHeight="1">
      <c r="A156" s="39"/>
      <c r="B156" s="40"/>
      <c r="C156" s="198" t="s">
        <v>338</v>
      </c>
      <c r="D156" s="198" t="s">
        <v>123</v>
      </c>
      <c r="E156" s="199" t="s">
        <v>339</v>
      </c>
      <c r="F156" s="200" t="s">
        <v>340</v>
      </c>
      <c r="G156" s="201" t="s">
        <v>157</v>
      </c>
      <c r="H156" s="202">
        <v>1</v>
      </c>
      <c r="I156" s="203"/>
      <c r="J156" s="204">
        <f>ROUND(I156*H156,2)</f>
        <v>0</v>
      </c>
      <c r="K156" s="200" t="s">
        <v>127</v>
      </c>
      <c r="L156" s="45"/>
      <c r="M156" s="205" t="s">
        <v>21</v>
      </c>
      <c r="N156" s="206" t="s">
        <v>44</v>
      </c>
      <c r="O156" s="85"/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09" t="s">
        <v>128</v>
      </c>
      <c r="AT156" s="209" t="s">
        <v>123</v>
      </c>
      <c r="AU156" s="209" t="s">
        <v>81</v>
      </c>
      <c r="AY156" s="18" t="s">
        <v>122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8" t="s">
        <v>81</v>
      </c>
      <c r="BK156" s="210">
        <f>ROUND(I156*H156,2)</f>
        <v>0</v>
      </c>
      <c r="BL156" s="18" t="s">
        <v>128</v>
      </c>
      <c r="BM156" s="209" t="s">
        <v>341</v>
      </c>
    </row>
    <row r="157" s="2" customFormat="1" ht="16.5" customHeight="1">
      <c r="A157" s="39"/>
      <c r="B157" s="40"/>
      <c r="C157" s="244" t="s">
        <v>342</v>
      </c>
      <c r="D157" s="244" t="s">
        <v>147</v>
      </c>
      <c r="E157" s="245" t="s">
        <v>343</v>
      </c>
      <c r="F157" s="246" t="s">
        <v>344</v>
      </c>
      <c r="G157" s="247" t="s">
        <v>157</v>
      </c>
      <c r="H157" s="248">
        <v>1</v>
      </c>
      <c r="I157" s="249"/>
      <c r="J157" s="250">
        <f>ROUND(I157*H157,2)</f>
        <v>0</v>
      </c>
      <c r="K157" s="246" t="s">
        <v>127</v>
      </c>
      <c r="L157" s="251"/>
      <c r="M157" s="252" t="s">
        <v>21</v>
      </c>
      <c r="N157" s="253" t="s">
        <v>44</v>
      </c>
      <c r="O157" s="85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09" t="s">
        <v>150</v>
      </c>
      <c r="AT157" s="209" t="s">
        <v>147</v>
      </c>
      <c r="AU157" s="209" t="s">
        <v>81</v>
      </c>
      <c r="AY157" s="18" t="s">
        <v>122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8" t="s">
        <v>81</v>
      </c>
      <c r="BK157" s="210">
        <f>ROUND(I157*H157,2)</f>
        <v>0</v>
      </c>
      <c r="BL157" s="18" t="s">
        <v>150</v>
      </c>
      <c r="BM157" s="209" t="s">
        <v>345</v>
      </c>
    </row>
    <row r="158" s="2" customFormat="1" ht="44.25" customHeight="1">
      <c r="A158" s="39"/>
      <c r="B158" s="40"/>
      <c r="C158" s="198" t="s">
        <v>346</v>
      </c>
      <c r="D158" s="198" t="s">
        <v>123</v>
      </c>
      <c r="E158" s="199" t="s">
        <v>347</v>
      </c>
      <c r="F158" s="200" t="s">
        <v>348</v>
      </c>
      <c r="G158" s="201" t="s">
        <v>157</v>
      </c>
      <c r="H158" s="202">
        <v>1</v>
      </c>
      <c r="I158" s="203"/>
      <c r="J158" s="204">
        <f>ROUND(I158*H158,2)</f>
        <v>0</v>
      </c>
      <c r="K158" s="200" t="s">
        <v>127</v>
      </c>
      <c r="L158" s="45"/>
      <c r="M158" s="205" t="s">
        <v>21</v>
      </c>
      <c r="N158" s="206" t="s">
        <v>44</v>
      </c>
      <c r="O158" s="85"/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09" t="s">
        <v>128</v>
      </c>
      <c r="AT158" s="209" t="s">
        <v>123</v>
      </c>
      <c r="AU158" s="209" t="s">
        <v>81</v>
      </c>
      <c r="AY158" s="18" t="s">
        <v>122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8" t="s">
        <v>81</v>
      </c>
      <c r="BK158" s="210">
        <f>ROUND(I158*H158,2)</f>
        <v>0</v>
      </c>
      <c r="BL158" s="18" t="s">
        <v>128</v>
      </c>
      <c r="BM158" s="209" t="s">
        <v>349</v>
      </c>
    </row>
    <row r="159" s="2" customFormat="1" ht="24.15" customHeight="1">
      <c r="A159" s="39"/>
      <c r="B159" s="40"/>
      <c r="C159" s="198" t="s">
        <v>350</v>
      </c>
      <c r="D159" s="198" t="s">
        <v>123</v>
      </c>
      <c r="E159" s="199" t="s">
        <v>351</v>
      </c>
      <c r="F159" s="200" t="s">
        <v>352</v>
      </c>
      <c r="G159" s="201" t="s">
        <v>157</v>
      </c>
      <c r="H159" s="202">
        <v>1</v>
      </c>
      <c r="I159" s="203"/>
      <c r="J159" s="204">
        <f>ROUND(I159*H159,2)</f>
        <v>0</v>
      </c>
      <c r="K159" s="200" t="s">
        <v>127</v>
      </c>
      <c r="L159" s="45"/>
      <c r="M159" s="205" t="s">
        <v>21</v>
      </c>
      <c r="N159" s="206" t="s">
        <v>44</v>
      </c>
      <c r="O159" s="85"/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09" t="s">
        <v>128</v>
      </c>
      <c r="AT159" s="209" t="s">
        <v>123</v>
      </c>
      <c r="AU159" s="209" t="s">
        <v>81</v>
      </c>
      <c r="AY159" s="18" t="s">
        <v>122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8" t="s">
        <v>81</v>
      </c>
      <c r="BK159" s="210">
        <f>ROUND(I159*H159,2)</f>
        <v>0</v>
      </c>
      <c r="BL159" s="18" t="s">
        <v>128</v>
      </c>
      <c r="BM159" s="209" t="s">
        <v>353</v>
      </c>
    </row>
    <row r="160" s="2" customFormat="1" ht="44.25" customHeight="1">
      <c r="A160" s="39"/>
      <c r="B160" s="40"/>
      <c r="C160" s="244" t="s">
        <v>354</v>
      </c>
      <c r="D160" s="244" t="s">
        <v>147</v>
      </c>
      <c r="E160" s="245" t="s">
        <v>355</v>
      </c>
      <c r="F160" s="246" t="s">
        <v>356</v>
      </c>
      <c r="G160" s="247" t="s">
        <v>157</v>
      </c>
      <c r="H160" s="248">
        <v>1</v>
      </c>
      <c r="I160" s="249"/>
      <c r="J160" s="250">
        <f>ROUND(I160*H160,2)</f>
        <v>0</v>
      </c>
      <c r="K160" s="246" t="s">
        <v>127</v>
      </c>
      <c r="L160" s="251"/>
      <c r="M160" s="252" t="s">
        <v>21</v>
      </c>
      <c r="N160" s="253" t="s">
        <v>44</v>
      </c>
      <c r="O160" s="85"/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09" t="s">
        <v>150</v>
      </c>
      <c r="AT160" s="209" t="s">
        <v>147</v>
      </c>
      <c r="AU160" s="209" t="s">
        <v>81</v>
      </c>
      <c r="AY160" s="18" t="s">
        <v>122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8" t="s">
        <v>81</v>
      </c>
      <c r="BK160" s="210">
        <f>ROUND(I160*H160,2)</f>
        <v>0</v>
      </c>
      <c r="BL160" s="18" t="s">
        <v>150</v>
      </c>
      <c r="BM160" s="209" t="s">
        <v>357</v>
      </c>
    </row>
    <row r="161" s="2" customFormat="1" ht="24.15" customHeight="1">
      <c r="A161" s="39"/>
      <c r="B161" s="40"/>
      <c r="C161" s="198" t="s">
        <v>358</v>
      </c>
      <c r="D161" s="198" t="s">
        <v>123</v>
      </c>
      <c r="E161" s="199" t="s">
        <v>359</v>
      </c>
      <c r="F161" s="200" t="s">
        <v>360</v>
      </c>
      <c r="G161" s="201" t="s">
        <v>157</v>
      </c>
      <c r="H161" s="202">
        <v>1</v>
      </c>
      <c r="I161" s="203"/>
      <c r="J161" s="204">
        <f>ROUND(I161*H161,2)</f>
        <v>0</v>
      </c>
      <c r="K161" s="200" t="s">
        <v>127</v>
      </c>
      <c r="L161" s="45"/>
      <c r="M161" s="205" t="s">
        <v>21</v>
      </c>
      <c r="N161" s="206" t="s">
        <v>44</v>
      </c>
      <c r="O161" s="85"/>
      <c r="P161" s="207">
        <f>O161*H161</f>
        <v>0</v>
      </c>
      <c r="Q161" s="207">
        <v>0</v>
      </c>
      <c r="R161" s="207">
        <f>Q161*H161</f>
        <v>0</v>
      </c>
      <c r="S161" s="207">
        <v>0</v>
      </c>
      <c r="T161" s="208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09" t="s">
        <v>128</v>
      </c>
      <c r="AT161" s="209" t="s">
        <v>123</v>
      </c>
      <c r="AU161" s="209" t="s">
        <v>81</v>
      </c>
      <c r="AY161" s="18" t="s">
        <v>122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8" t="s">
        <v>81</v>
      </c>
      <c r="BK161" s="210">
        <f>ROUND(I161*H161,2)</f>
        <v>0</v>
      </c>
      <c r="BL161" s="18" t="s">
        <v>128</v>
      </c>
      <c r="BM161" s="209" t="s">
        <v>361</v>
      </c>
    </row>
    <row r="162" s="2" customFormat="1" ht="37.8" customHeight="1">
      <c r="A162" s="39"/>
      <c r="B162" s="40"/>
      <c r="C162" s="244" t="s">
        <v>362</v>
      </c>
      <c r="D162" s="244" t="s">
        <v>147</v>
      </c>
      <c r="E162" s="245" t="s">
        <v>363</v>
      </c>
      <c r="F162" s="246" t="s">
        <v>364</v>
      </c>
      <c r="G162" s="247" t="s">
        <v>157</v>
      </c>
      <c r="H162" s="248">
        <v>1</v>
      </c>
      <c r="I162" s="249"/>
      <c r="J162" s="250">
        <f>ROUND(I162*H162,2)</f>
        <v>0</v>
      </c>
      <c r="K162" s="246" t="s">
        <v>127</v>
      </c>
      <c r="L162" s="251"/>
      <c r="M162" s="252" t="s">
        <v>21</v>
      </c>
      <c r="N162" s="253" t="s">
        <v>44</v>
      </c>
      <c r="O162" s="85"/>
      <c r="P162" s="207">
        <f>O162*H162</f>
        <v>0</v>
      </c>
      <c r="Q162" s="207">
        <v>0</v>
      </c>
      <c r="R162" s="207">
        <f>Q162*H162</f>
        <v>0</v>
      </c>
      <c r="S162" s="207">
        <v>0</v>
      </c>
      <c r="T162" s="20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09" t="s">
        <v>150</v>
      </c>
      <c r="AT162" s="209" t="s">
        <v>147</v>
      </c>
      <c r="AU162" s="209" t="s">
        <v>81</v>
      </c>
      <c r="AY162" s="18" t="s">
        <v>122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8" t="s">
        <v>81</v>
      </c>
      <c r="BK162" s="210">
        <f>ROUND(I162*H162,2)</f>
        <v>0</v>
      </c>
      <c r="BL162" s="18" t="s">
        <v>150</v>
      </c>
      <c r="BM162" s="209" t="s">
        <v>365</v>
      </c>
    </row>
    <row r="163" s="2" customFormat="1" ht="16.5" customHeight="1">
      <c r="A163" s="39"/>
      <c r="B163" s="40"/>
      <c r="C163" s="198" t="s">
        <v>366</v>
      </c>
      <c r="D163" s="198" t="s">
        <v>123</v>
      </c>
      <c r="E163" s="199" t="s">
        <v>367</v>
      </c>
      <c r="F163" s="200" t="s">
        <v>368</v>
      </c>
      <c r="G163" s="201" t="s">
        <v>157</v>
      </c>
      <c r="H163" s="202">
        <v>34</v>
      </c>
      <c r="I163" s="203"/>
      <c r="J163" s="204">
        <f>ROUND(I163*H163,2)</f>
        <v>0</v>
      </c>
      <c r="K163" s="200" t="s">
        <v>127</v>
      </c>
      <c r="L163" s="45"/>
      <c r="M163" s="205" t="s">
        <v>21</v>
      </c>
      <c r="N163" s="206" t="s">
        <v>44</v>
      </c>
      <c r="O163" s="85"/>
      <c r="P163" s="207">
        <f>O163*H163</f>
        <v>0</v>
      </c>
      <c r="Q163" s="207">
        <v>0</v>
      </c>
      <c r="R163" s="207">
        <f>Q163*H163</f>
        <v>0</v>
      </c>
      <c r="S163" s="207">
        <v>0</v>
      </c>
      <c r="T163" s="20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09" t="s">
        <v>128</v>
      </c>
      <c r="AT163" s="209" t="s">
        <v>123</v>
      </c>
      <c r="AU163" s="209" t="s">
        <v>81</v>
      </c>
      <c r="AY163" s="18" t="s">
        <v>122</v>
      </c>
      <c r="BE163" s="210">
        <f>IF(N163="základní",J163,0)</f>
        <v>0</v>
      </c>
      <c r="BF163" s="210">
        <f>IF(N163="snížená",J163,0)</f>
        <v>0</v>
      </c>
      <c r="BG163" s="210">
        <f>IF(N163="zákl. přenesená",J163,0)</f>
        <v>0</v>
      </c>
      <c r="BH163" s="210">
        <f>IF(N163="sníž. přenesená",J163,0)</f>
        <v>0</v>
      </c>
      <c r="BI163" s="210">
        <f>IF(N163="nulová",J163,0)</f>
        <v>0</v>
      </c>
      <c r="BJ163" s="18" t="s">
        <v>81</v>
      </c>
      <c r="BK163" s="210">
        <f>ROUND(I163*H163,2)</f>
        <v>0</v>
      </c>
      <c r="BL163" s="18" t="s">
        <v>128</v>
      </c>
      <c r="BM163" s="209" t="s">
        <v>369</v>
      </c>
    </row>
    <row r="164" s="2" customFormat="1" ht="16.5" customHeight="1">
      <c r="A164" s="39"/>
      <c r="B164" s="40"/>
      <c r="C164" s="198" t="s">
        <v>370</v>
      </c>
      <c r="D164" s="198" t="s">
        <v>123</v>
      </c>
      <c r="E164" s="199" t="s">
        <v>371</v>
      </c>
      <c r="F164" s="200" t="s">
        <v>372</v>
      </c>
      <c r="G164" s="201" t="s">
        <v>157</v>
      </c>
      <c r="H164" s="202">
        <v>25</v>
      </c>
      <c r="I164" s="203"/>
      <c r="J164" s="204">
        <f>ROUND(I164*H164,2)</f>
        <v>0</v>
      </c>
      <c r="K164" s="200" t="s">
        <v>127</v>
      </c>
      <c r="L164" s="45"/>
      <c r="M164" s="205" t="s">
        <v>21</v>
      </c>
      <c r="N164" s="206" t="s">
        <v>44</v>
      </c>
      <c r="O164" s="85"/>
      <c r="P164" s="207">
        <f>O164*H164</f>
        <v>0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09" t="s">
        <v>128</v>
      </c>
      <c r="AT164" s="209" t="s">
        <v>123</v>
      </c>
      <c r="AU164" s="209" t="s">
        <v>81</v>
      </c>
      <c r="AY164" s="18" t="s">
        <v>122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8" t="s">
        <v>81</v>
      </c>
      <c r="BK164" s="210">
        <f>ROUND(I164*H164,2)</f>
        <v>0</v>
      </c>
      <c r="BL164" s="18" t="s">
        <v>128</v>
      </c>
      <c r="BM164" s="209" t="s">
        <v>373</v>
      </c>
    </row>
    <row r="165" s="2" customFormat="1" ht="21.75" customHeight="1">
      <c r="A165" s="39"/>
      <c r="B165" s="40"/>
      <c r="C165" s="244" t="s">
        <v>374</v>
      </c>
      <c r="D165" s="244" t="s">
        <v>147</v>
      </c>
      <c r="E165" s="245" t="s">
        <v>375</v>
      </c>
      <c r="F165" s="246" t="s">
        <v>376</v>
      </c>
      <c r="G165" s="247" t="s">
        <v>157</v>
      </c>
      <c r="H165" s="248">
        <v>30</v>
      </c>
      <c r="I165" s="249"/>
      <c r="J165" s="250">
        <f>ROUND(I165*H165,2)</f>
        <v>0</v>
      </c>
      <c r="K165" s="246" t="s">
        <v>127</v>
      </c>
      <c r="L165" s="251"/>
      <c r="M165" s="252" t="s">
        <v>21</v>
      </c>
      <c r="N165" s="253" t="s">
        <v>44</v>
      </c>
      <c r="O165" s="85"/>
      <c r="P165" s="207">
        <f>O165*H165</f>
        <v>0</v>
      </c>
      <c r="Q165" s="207">
        <v>0</v>
      </c>
      <c r="R165" s="207">
        <f>Q165*H165</f>
        <v>0</v>
      </c>
      <c r="S165" s="207">
        <v>0</v>
      </c>
      <c r="T165" s="20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09" t="s">
        <v>150</v>
      </c>
      <c r="AT165" s="209" t="s">
        <v>147</v>
      </c>
      <c r="AU165" s="209" t="s">
        <v>81</v>
      </c>
      <c r="AY165" s="18" t="s">
        <v>122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8" t="s">
        <v>81</v>
      </c>
      <c r="BK165" s="210">
        <f>ROUND(I165*H165,2)</f>
        <v>0</v>
      </c>
      <c r="BL165" s="18" t="s">
        <v>150</v>
      </c>
      <c r="BM165" s="209" t="s">
        <v>377</v>
      </c>
    </row>
    <row r="166" s="2" customFormat="1" ht="24.15" customHeight="1">
      <c r="A166" s="39"/>
      <c r="B166" s="40"/>
      <c r="C166" s="244" t="s">
        <v>378</v>
      </c>
      <c r="D166" s="244" t="s">
        <v>147</v>
      </c>
      <c r="E166" s="245" t="s">
        <v>379</v>
      </c>
      <c r="F166" s="246" t="s">
        <v>380</v>
      </c>
      <c r="G166" s="247" t="s">
        <v>157</v>
      </c>
      <c r="H166" s="248">
        <v>3</v>
      </c>
      <c r="I166" s="249"/>
      <c r="J166" s="250">
        <f>ROUND(I166*H166,2)</f>
        <v>0</v>
      </c>
      <c r="K166" s="246" t="s">
        <v>127</v>
      </c>
      <c r="L166" s="251"/>
      <c r="M166" s="252" t="s">
        <v>21</v>
      </c>
      <c r="N166" s="253" t="s">
        <v>44</v>
      </c>
      <c r="O166" s="85"/>
      <c r="P166" s="207">
        <f>O166*H166</f>
        <v>0</v>
      </c>
      <c r="Q166" s="207">
        <v>0</v>
      </c>
      <c r="R166" s="207">
        <f>Q166*H166</f>
        <v>0</v>
      </c>
      <c r="S166" s="207">
        <v>0</v>
      </c>
      <c r="T166" s="20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09" t="s">
        <v>150</v>
      </c>
      <c r="AT166" s="209" t="s">
        <v>147</v>
      </c>
      <c r="AU166" s="209" t="s">
        <v>81</v>
      </c>
      <c r="AY166" s="18" t="s">
        <v>122</v>
      </c>
      <c r="BE166" s="210">
        <f>IF(N166="základní",J166,0)</f>
        <v>0</v>
      </c>
      <c r="BF166" s="210">
        <f>IF(N166="snížená",J166,0)</f>
        <v>0</v>
      </c>
      <c r="BG166" s="210">
        <f>IF(N166="zákl. přenesená",J166,0)</f>
        <v>0</v>
      </c>
      <c r="BH166" s="210">
        <f>IF(N166="sníž. přenesená",J166,0)</f>
        <v>0</v>
      </c>
      <c r="BI166" s="210">
        <f>IF(N166="nulová",J166,0)</f>
        <v>0</v>
      </c>
      <c r="BJ166" s="18" t="s">
        <v>81</v>
      </c>
      <c r="BK166" s="210">
        <f>ROUND(I166*H166,2)</f>
        <v>0</v>
      </c>
      <c r="BL166" s="18" t="s">
        <v>150</v>
      </c>
      <c r="BM166" s="209" t="s">
        <v>381</v>
      </c>
    </row>
    <row r="167" s="2" customFormat="1" ht="21.75" customHeight="1">
      <c r="A167" s="39"/>
      <c r="B167" s="40"/>
      <c r="C167" s="244" t="s">
        <v>382</v>
      </c>
      <c r="D167" s="244" t="s">
        <v>147</v>
      </c>
      <c r="E167" s="245" t="s">
        <v>383</v>
      </c>
      <c r="F167" s="246" t="s">
        <v>384</v>
      </c>
      <c r="G167" s="247" t="s">
        <v>157</v>
      </c>
      <c r="H167" s="248">
        <v>1</v>
      </c>
      <c r="I167" s="249"/>
      <c r="J167" s="250">
        <f>ROUND(I167*H167,2)</f>
        <v>0</v>
      </c>
      <c r="K167" s="246" t="s">
        <v>127</v>
      </c>
      <c r="L167" s="251"/>
      <c r="M167" s="252" t="s">
        <v>21</v>
      </c>
      <c r="N167" s="253" t="s">
        <v>44</v>
      </c>
      <c r="O167" s="85"/>
      <c r="P167" s="207">
        <f>O167*H167</f>
        <v>0</v>
      </c>
      <c r="Q167" s="207">
        <v>0</v>
      </c>
      <c r="R167" s="207">
        <f>Q167*H167</f>
        <v>0</v>
      </c>
      <c r="S167" s="207">
        <v>0</v>
      </c>
      <c r="T167" s="208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09" t="s">
        <v>150</v>
      </c>
      <c r="AT167" s="209" t="s">
        <v>147</v>
      </c>
      <c r="AU167" s="209" t="s">
        <v>81</v>
      </c>
      <c r="AY167" s="18" t="s">
        <v>122</v>
      </c>
      <c r="BE167" s="210">
        <f>IF(N167="základní",J167,0)</f>
        <v>0</v>
      </c>
      <c r="BF167" s="210">
        <f>IF(N167="snížená",J167,0)</f>
        <v>0</v>
      </c>
      <c r="BG167" s="210">
        <f>IF(N167="zákl. přenesená",J167,0)</f>
        <v>0</v>
      </c>
      <c r="BH167" s="210">
        <f>IF(N167="sníž. přenesená",J167,0)</f>
        <v>0</v>
      </c>
      <c r="BI167" s="210">
        <f>IF(N167="nulová",J167,0)</f>
        <v>0</v>
      </c>
      <c r="BJ167" s="18" t="s">
        <v>81</v>
      </c>
      <c r="BK167" s="210">
        <f>ROUND(I167*H167,2)</f>
        <v>0</v>
      </c>
      <c r="BL167" s="18" t="s">
        <v>150</v>
      </c>
      <c r="BM167" s="209" t="s">
        <v>385</v>
      </c>
    </row>
    <row r="168" s="2" customFormat="1" ht="24.15" customHeight="1">
      <c r="A168" s="39"/>
      <c r="B168" s="40"/>
      <c r="C168" s="198" t="s">
        <v>386</v>
      </c>
      <c r="D168" s="198" t="s">
        <v>123</v>
      </c>
      <c r="E168" s="199" t="s">
        <v>387</v>
      </c>
      <c r="F168" s="200" t="s">
        <v>388</v>
      </c>
      <c r="G168" s="201" t="s">
        <v>157</v>
      </c>
      <c r="H168" s="202">
        <v>1</v>
      </c>
      <c r="I168" s="203"/>
      <c r="J168" s="204">
        <f>ROUND(I168*H168,2)</f>
        <v>0</v>
      </c>
      <c r="K168" s="200" t="s">
        <v>127</v>
      </c>
      <c r="L168" s="45"/>
      <c r="M168" s="205" t="s">
        <v>21</v>
      </c>
      <c r="N168" s="206" t="s">
        <v>44</v>
      </c>
      <c r="O168" s="85"/>
      <c r="P168" s="207">
        <f>O168*H168</f>
        <v>0</v>
      </c>
      <c r="Q168" s="207">
        <v>0</v>
      </c>
      <c r="R168" s="207">
        <f>Q168*H168</f>
        <v>0</v>
      </c>
      <c r="S168" s="207">
        <v>0</v>
      </c>
      <c r="T168" s="20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09" t="s">
        <v>128</v>
      </c>
      <c r="AT168" s="209" t="s">
        <v>123</v>
      </c>
      <c r="AU168" s="209" t="s">
        <v>81</v>
      </c>
      <c r="AY168" s="18" t="s">
        <v>122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8" t="s">
        <v>81</v>
      </c>
      <c r="BK168" s="210">
        <f>ROUND(I168*H168,2)</f>
        <v>0</v>
      </c>
      <c r="BL168" s="18" t="s">
        <v>128</v>
      </c>
      <c r="BM168" s="209" t="s">
        <v>389</v>
      </c>
    </row>
    <row r="169" s="2" customFormat="1" ht="16.5" customHeight="1">
      <c r="A169" s="39"/>
      <c r="B169" s="40"/>
      <c r="C169" s="244" t="s">
        <v>390</v>
      </c>
      <c r="D169" s="244" t="s">
        <v>147</v>
      </c>
      <c r="E169" s="245" t="s">
        <v>391</v>
      </c>
      <c r="F169" s="246" t="s">
        <v>392</v>
      </c>
      <c r="G169" s="247" t="s">
        <v>157</v>
      </c>
      <c r="H169" s="248">
        <v>1</v>
      </c>
      <c r="I169" s="249"/>
      <c r="J169" s="250">
        <f>ROUND(I169*H169,2)</f>
        <v>0</v>
      </c>
      <c r="K169" s="246" t="s">
        <v>127</v>
      </c>
      <c r="L169" s="251"/>
      <c r="M169" s="252" t="s">
        <v>21</v>
      </c>
      <c r="N169" s="253" t="s">
        <v>44</v>
      </c>
      <c r="O169" s="85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09" t="s">
        <v>150</v>
      </c>
      <c r="AT169" s="209" t="s">
        <v>147</v>
      </c>
      <c r="AU169" s="209" t="s">
        <v>81</v>
      </c>
      <c r="AY169" s="18" t="s">
        <v>122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8" t="s">
        <v>81</v>
      </c>
      <c r="BK169" s="210">
        <f>ROUND(I169*H169,2)</f>
        <v>0</v>
      </c>
      <c r="BL169" s="18" t="s">
        <v>150</v>
      </c>
      <c r="BM169" s="209" t="s">
        <v>393</v>
      </c>
    </row>
    <row r="170" s="2" customFormat="1" ht="24.15" customHeight="1">
      <c r="A170" s="39"/>
      <c r="B170" s="40"/>
      <c r="C170" s="198" t="s">
        <v>394</v>
      </c>
      <c r="D170" s="198" t="s">
        <v>123</v>
      </c>
      <c r="E170" s="199" t="s">
        <v>395</v>
      </c>
      <c r="F170" s="200" t="s">
        <v>396</v>
      </c>
      <c r="G170" s="201" t="s">
        <v>157</v>
      </c>
      <c r="H170" s="202">
        <v>1</v>
      </c>
      <c r="I170" s="203"/>
      <c r="J170" s="204">
        <f>ROUND(I170*H170,2)</f>
        <v>0</v>
      </c>
      <c r="K170" s="200" t="s">
        <v>127</v>
      </c>
      <c r="L170" s="45"/>
      <c r="M170" s="205" t="s">
        <v>21</v>
      </c>
      <c r="N170" s="206" t="s">
        <v>44</v>
      </c>
      <c r="O170" s="85"/>
      <c r="P170" s="207">
        <f>O170*H170</f>
        <v>0</v>
      </c>
      <c r="Q170" s="207">
        <v>0</v>
      </c>
      <c r="R170" s="207">
        <f>Q170*H170</f>
        <v>0</v>
      </c>
      <c r="S170" s="207">
        <v>0</v>
      </c>
      <c r="T170" s="208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09" t="s">
        <v>128</v>
      </c>
      <c r="AT170" s="209" t="s">
        <v>123</v>
      </c>
      <c r="AU170" s="209" t="s">
        <v>81</v>
      </c>
      <c r="AY170" s="18" t="s">
        <v>122</v>
      </c>
      <c r="BE170" s="210">
        <f>IF(N170="základní",J170,0)</f>
        <v>0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8" t="s">
        <v>81</v>
      </c>
      <c r="BK170" s="210">
        <f>ROUND(I170*H170,2)</f>
        <v>0</v>
      </c>
      <c r="BL170" s="18" t="s">
        <v>128</v>
      </c>
      <c r="BM170" s="209" t="s">
        <v>397</v>
      </c>
    </row>
    <row r="171" s="2" customFormat="1" ht="24.15" customHeight="1">
      <c r="A171" s="39"/>
      <c r="B171" s="40"/>
      <c r="C171" s="244" t="s">
        <v>398</v>
      </c>
      <c r="D171" s="244" t="s">
        <v>147</v>
      </c>
      <c r="E171" s="245" t="s">
        <v>399</v>
      </c>
      <c r="F171" s="246" t="s">
        <v>400</v>
      </c>
      <c r="G171" s="247" t="s">
        <v>157</v>
      </c>
      <c r="H171" s="248">
        <v>1</v>
      </c>
      <c r="I171" s="249"/>
      <c r="J171" s="250">
        <f>ROUND(I171*H171,2)</f>
        <v>0</v>
      </c>
      <c r="K171" s="246" t="s">
        <v>127</v>
      </c>
      <c r="L171" s="251"/>
      <c r="M171" s="252" t="s">
        <v>21</v>
      </c>
      <c r="N171" s="253" t="s">
        <v>44</v>
      </c>
      <c r="O171" s="85"/>
      <c r="P171" s="207">
        <f>O171*H171</f>
        <v>0</v>
      </c>
      <c r="Q171" s="207">
        <v>0</v>
      </c>
      <c r="R171" s="207">
        <f>Q171*H171</f>
        <v>0</v>
      </c>
      <c r="S171" s="207">
        <v>0</v>
      </c>
      <c r="T171" s="20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09" t="s">
        <v>150</v>
      </c>
      <c r="AT171" s="209" t="s">
        <v>147</v>
      </c>
      <c r="AU171" s="209" t="s">
        <v>81</v>
      </c>
      <c r="AY171" s="18" t="s">
        <v>122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8" t="s">
        <v>81</v>
      </c>
      <c r="BK171" s="210">
        <f>ROUND(I171*H171,2)</f>
        <v>0</v>
      </c>
      <c r="BL171" s="18" t="s">
        <v>150</v>
      </c>
      <c r="BM171" s="209" t="s">
        <v>401</v>
      </c>
    </row>
    <row r="172" s="2" customFormat="1" ht="24.15" customHeight="1">
      <c r="A172" s="39"/>
      <c r="B172" s="40"/>
      <c r="C172" s="198" t="s">
        <v>402</v>
      </c>
      <c r="D172" s="198" t="s">
        <v>123</v>
      </c>
      <c r="E172" s="199" t="s">
        <v>403</v>
      </c>
      <c r="F172" s="200" t="s">
        <v>404</v>
      </c>
      <c r="G172" s="201" t="s">
        <v>157</v>
      </c>
      <c r="H172" s="202">
        <v>1</v>
      </c>
      <c r="I172" s="203"/>
      <c r="J172" s="204">
        <f>ROUND(I172*H172,2)</f>
        <v>0</v>
      </c>
      <c r="K172" s="200" t="s">
        <v>127</v>
      </c>
      <c r="L172" s="45"/>
      <c r="M172" s="205" t="s">
        <v>21</v>
      </c>
      <c r="N172" s="206" t="s">
        <v>44</v>
      </c>
      <c r="O172" s="85"/>
      <c r="P172" s="207">
        <f>O172*H172</f>
        <v>0</v>
      </c>
      <c r="Q172" s="207">
        <v>0</v>
      </c>
      <c r="R172" s="207">
        <f>Q172*H172</f>
        <v>0</v>
      </c>
      <c r="S172" s="207">
        <v>0</v>
      </c>
      <c r="T172" s="208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09" t="s">
        <v>128</v>
      </c>
      <c r="AT172" s="209" t="s">
        <v>123</v>
      </c>
      <c r="AU172" s="209" t="s">
        <v>81</v>
      </c>
      <c r="AY172" s="18" t="s">
        <v>122</v>
      </c>
      <c r="BE172" s="210">
        <f>IF(N172="základní",J172,0)</f>
        <v>0</v>
      </c>
      <c r="BF172" s="210">
        <f>IF(N172="snížená",J172,0)</f>
        <v>0</v>
      </c>
      <c r="BG172" s="210">
        <f>IF(N172="zákl. přenesená",J172,0)</f>
        <v>0</v>
      </c>
      <c r="BH172" s="210">
        <f>IF(N172="sníž. přenesená",J172,0)</f>
        <v>0</v>
      </c>
      <c r="BI172" s="210">
        <f>IF(N172="nulová",J172,0)</f>
        <v>0</v>
      </c>
      <c r="BJ172" s="18" t="s">
        <v>81</v>
      </c>
      <c r="BK172" s="210">
        <f>ROUND(I172*H172,2)</f>
        <v>0</v>
      </c>
      <c r="BL172" s="18" t="s">
        <v>128</v>
      </c>
      <c r="BM172" s="209" t="s">
        <v>405</v>
      </c>
    </row>
    <row r="173" s="2" customFormat="1" ht="16.5" customHeight="1">
      <c r="A173" s="39"/>
      <c r="B173" s="40"/>
      <c r="C173" s="198" t="s">
        <v>406</v>
      </c>
      <c r="D173" s="198" t="s">
        <v>123</v>
      </c>
      <c r="E173" s="199" t="s">
        <v>407</v>
      </c>
      <c r="F173" s="200" t="s">
        <v>408</v>
      </c>
      <c r="G173" s="201" t="s">
        <v>157</v>
      </c>
      <c r="H173" s="202">
        <v>1</v>
      </c>
      <c r="I173" s="203"/>
      <c r="J173" s="204">
        <f>ROUND(I173*H173,2)</f>
        <v>0</v>
      </c>
      <c r="K173" s="200" t="s">
        <v>127</v>
      </c>
      <c r="L173" s="45"/>
      <c r="M173" s="205" t="s">
        <v>21</v>
      </c>
      <c r="N173" s="206" t="s">
        <v>44</v>
      </c>
      <c r="O173" s="85"/>
      <c r="P173" s="207">
        <f>O173*H173</f>
        <v>0</v>
      </c>
      <c r="Q173" s="207">
        <v>0</v>
      </c>
      <c r="R173" s="207">
        <f>Q173*H173</f>
        <v>0</v>
      </c>
      <c r="S173" s="207">
        <v>0</v>
      </c>
      <c r="T173" s="20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09" t="s">
        <v>128</v>
      </c>
      <c r="AT173" s="209" t="s">
        <v>123</v>
      </c>
      <c r="AU173" s="209" t="s">
        <v>81</v>
      </c>
      <c r="AY173" s="18" t="s">
        <v>122</v>
      </c>
      <c r="BE173" s="210">
        <f>IF(N173="základní",J173,0)</f>
        <v>0</v>
      </c>
      <c r="BF173" s="210">
        <f>IF(N173="snížená",J173,0)</f>
        <v>0</v>
      </c>
      <c r="BG173" s="210">
        <f>IF(N173="zákl. přenesená",J173,0)</f>
        <v>0</v>
      </c>
      <c r="BH173" s="210">
        <f>IF(N173="sníž. přenesená",J173,0)</f>
        <v>0</v>
      </c>
      <c r="BI173" s="210">
        <f>IF(N173="nulová",J173,0)</f>
        <v>0</v>
      </c>
      <c r="BJ173" s="18" t="s">
        <v>81</v>
      </c>
      <c r="BK173" s="210">
        <f>ROUND(I173*H173,2)</f>
        <v>0</v>
      </c>
      <c r="BL173" s="18" t="s">
        <v>128</v>
      </c>
      <c r="BM173" s="209" t="s">
        <v>409</v>
      </c>
    </row>
    <row r="174" s="2" customFormat="1" ht="44.25" customHeight="1">
      <c r="A174" s="39"/>
      <c r="B174" s="40"/>
      <c r="C174" s="244" t="s">
        <v>410</v>
      </c>
      <c r="D174" s="244" t="s">
        <v>147</v>
      </c>
      <c r="E174" s="245" t="s">
        <v>411</v>
      </c>
      <c r="F174" s="246" t="s">
        <v>412</v>
      </c>
      <c r="G174" s="247" t="s">
        <v>413</v>
      </c>
      <c r="H174" s="248">
        <v>1</v>
      </c>
      <c r="I174" s="249"/>
      <c r="J174" s="250">
        <f>ROUND(I174*H174,2)</f>
        <v>0</v>
      </c>
      <c r="K174" s="246" t="s">
        <v>127</v>
      </c>
      <c r="L174" s="251"/>
      <c r="M174" s="252" t="s">
        <v>21</v>
      </c>
      <c r="N174" s="253" t="s">
        <v>44</v>
      </c>
      <c r="O174" s="85"/>
      <c r="P174" s="207">
        <f>O174*H174</f>
        <v>0</v>
      </c>
      <c r="Q174" s="207">
        <v>0</v>
      </c>
      <c r="R174" s="207">
        <f>Q174*H174</f>
        <v>0</v>
      </c>
      <c r="S174" s="207">
        <v>0</v>
      </c>
      <c r="T174" s="20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09" t="s">
        <v>150</v>
      </c>
      <c r="AT174" s="209" t="s">
        <v>147</v>
      </c>
      <c r="AU174" s="209" t="s">
        <v>81</v>
      </c>
      <c r="AY174" s="18" t="s">
        <v>122</v>
      </c>
      <c r="BE174" s="210">
        <f>IF(N174="základní",J174,0)</f>
        <v>0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18" t="s">
        <v>81</v>
      </c>
      <c r="BK174" s="210">
        <f>ROUND(I174*H174,2)</f>
        <v>0</v>
      </c>
      <c r="BL174" s="18" t="s">
        <v>150</v>
      </c>
      <c r="BM174" s="209" t="s">
        <v>414</v>
      </c>
    </row>
    <row r="175" s="2" customFormat="1" ht="78" customHeight="1">
      <c r="A175" s="39"/>
      <c r="B175" s="40"/>
      <c r="C175" s="198" t="s">
        <v>415</v>
      </c>
      <c r="D175" s="198" t="s">
        <v>123</v>
      </c>
      <c r="E175" s="199" t="s">
        <v>416</v>
      </c>
      <c r="F175" s="200" t="s">
        <v>417</v>
      </c>
      <c r="G175" s="201" t="s">
        <v>157</v>
      </c>
      <c r="H175" s="202">
        <v>1</v>
      </c>
      <c r="I175" s="203"/>
      <c r="J175" s="204">
        <f>ROUND(I175*H175,2)</f>
        <v>0</v>
      </c>
      <c r="K175" s="200" t="s">
        <v>127</v>
      </c>
      <c r="L175" s="45"/>
      <c r="M175" s="205" t="s">
        <v>21</v>
      </c>
      <c r="N175" s="206" t="s">
        <v>44</v>
      </c>
      <c r="O175" s="85"/>
      <c r="P175" s="207">
        <f>O175*H175</f>
        <v>0</v>
      </c>
      <c r="Q175" s="207">
        <v>0</v>
      </c>
      <c r="R175" s="207">
        <f>Q175*H175</f>
        <v>0</v>
      </c>
      <c r="S175" s="207">
        <v>0</v>
      </c>
      <c r="T175" s="208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09" t="s">
        <v>128</v>
      </c>
      <c r="AT175" s="209" t="s">
        <v>123</v>
      </c>
      <c r="AU175" s="209" t="s">
        <v>81</v>
      </c>
      <c r="AY175" s="18" t="s">
        <v>122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8" t="s">
        <v>81</v>
      </c>
      <c r="BK175" s="210">
        <f>ROUND(I175*H175,2)</f>
        <v>0</v>
      </c>
      <c r="BL175" s="18" t="s">
        <v>128</v>
      </c>
      <c r="BM175" s="209" t="s">
        <v>418</v>
      </c>
    </row>
    <row r="176" s="2" customFormat="1" ht="55.5" customHeight="1">
      <c r="A176" s="39"/>
      <c r="B176" s="40"/>
      <c r="C176" s="198" t="s">
        <v>419</v>
      </c>
      <c r="D176" s="198" t="s">
        <v>123</v>
      </c>
      <c r="E176" s="199" t="s">
        <v>420</v>
      </c>
      <c r="F176" s="200" t="s">
        <v>421</v>
      </c>
      <c r="G176" s="201" t="s">
        <v>157</v>
      </c>
      <c r="H176" s="202">
        <v>1</v>
      </c>
      <c r="I176" s="203"/>
      <c r="J176" s="204">
        <f>ROUND(I176*H176,2)</f>
        <v>0</v>
      </c>
      <c r="K176" s="200" t="s">
        <v>127</v>
      </c>
      <c r="L176" s="45"/>
      <c r="M176" s="205" t="s">
        <v>21</v>
      </c>
      <c r="N176" s="206" t="s">
        <v>44</v>
      </c>
      <c r="O176" s="85"/>
      <c r="P176" s="207">
        <f>O176*H176</f>
        <v>0</v>
      </c>
      <c r="Q176" s="207">
        <v>0</v>
      </c>
      <c r="R176" s="207">
        <f>Q176*H176</f>
        <v>0</v>
      </c>
      <c r="S176" s="207">
        <v>0</v>
      </c>
      <c r="T176" s="208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09" t="s">
        <v>128</v>
      </c>
      <c r="AT176" s="209" t="s">
        <v>123</v>
      </c>
      <c r="AU176" s="209" t="s">
        <v>81</v>
      </c>
      <c r="AY176" s="18" t="s">
        <v>122</v>
      </c>
      <c r="BE176" s="210">
        <f>IF(N176="základní",J176,0)</f>
        <v>0</v>
      </c>
      <c r="BF176" s="210">
        <f>IF(N176="snížená",J176,0)</f>
        <v>0</v>
      </c>
      <c r="BG176" s="210">
        <f>IF(N176="zákl. přenesená",J176,0)</f>
        <v>0</v>
      </c>
      <c r="BH176" s="210">
        <f>IF(N176="sníž. přenesená",J176,0)</f>
        <v>0</v>
      </c>
      <c r="BI176" s="210">
        <f>IF(N176="nulová",J176,0)</f>
        <v>0</v>
      </c>
      <c r="BJ176" s="18" t="s">
        <v>81</v>
      </c>
      <c r="BK176" s="210">
        <f>ROUND(I176*H176,2)</f>
        <v>0</v>
      </c>
      <c r="BL176" s="18" t="s">
        <v>128</v>
      </c>
      <c r="BM176" s="209" t="s">
        <v>422</v>
      </c>
    </row>
    <row r="177" s="11" customFormat="1" ht="25.92" customHeight="1">
      <c r="A177" s="11"/>
      <c r="B177" s="184"/>
      <c r="C177" s="185"/>
      <c r="D177" s="186" t="s">
        <v>72</v>
      </c>
      <c r="E177" s="187" t="s">
        <v>204</v>
      </c>
      <c r="F177" s="187" t="s">
        <v>423</v>
      </c>
      <c r="G177" s="185"/>
      <c r="H177" s="185"/>
      <c r="I177" s="188"/>
      <c r="J177" s="189">
        <f>BK177</f>
        <v>0</v>
      </c>
      <c r="K177" s="185"/>
      <c r="L177" s="190"/>
      <c r="M177" s="191"/>
      <c r="N177" s="192"/>
      <c r="O177" s="192"/>
      <c r="P177" s="193">
        <f>SUM(P178:P186)</f>
        <v>0</v>
      </c>
      <c r="Q177" s="192"/>
      <c r="R177" s="193">
        <f>SUM(R178:R186)</f>
        <v>0</v>
      </c>
      <c r="S177" s="192"/>
      <c r="T177" s="194">
        <f>SUM(T178:T186)</f>
        <v>0</v>
      </c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R177" s="195" t="s">
        <v>81</v>
      </c>
      <c r="AT177" s="196" t="s">
        <v>72</v>
      </c>
      <c r="AU177" s="196" t="s">
        <v>73</v>
      </c>
      <c r="AY177" s="195" t="s">
        <v>122</v>
      </c>
      <c r="BK177" s="197">
        <f>SUM(BK178:BK186)</f>
        <v>0</v>
      </c>
    </row>
    <row r="178" s="2" customFormat="1" ht="142.2" customHeight="1">
      <c r="A178" s="39"/>
      <c r="B178" s="40"/>
      <c r="C178" s="198" t="s">
        <v>424</v>
      </c>
      <c r="D178" s="198" t="s">
        <v>123</v>
      </c>
      <c r="E178" s="199" t="s">
        <v>425</v>
      </c>
      <c r="F178" s="200" t="s">
        <v>426</v>
      </c>
      <c r="G178" s="201" t="s">
        <v>157</v>
      </c>
      <c r="H178" s="202">
        <v>4</v>
      </c>
      <c r="I178" s="203"/>
      <c r="J178" s="204">
        <f>ROUND(I178*H178,2)</f>
        <v>0</v>
      </c>
      <c r="K178" s="200" t="s">
        <v>127</v>
      </c>
      <c r="L178" s="45"/>
      <c r="M178" s="205" t="s">
        <v>21</v>
      </c>
      <c r="N178" s="206" t="s">
        <v>44</v>
      </c>
      <c r="O178" s="85"/>
      <c r="P178" s="207">
        <f>O178*H178</f>
        <v>0</v>
      </c>
      <c r="Q178" s="207">
        <v>0</v>
      </c>
      <c r="R178" s="207">
        <f>Q178*H178</f>
        <v>0</v>
      </c>
      <c r="S178" s="207">
        <v>0</v>
      </c>
      <c r="T178" s="20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09" t="s">
        <v>128</v>
      </c>
      <c r="AT178" s="209" t="s">
        <v>123</v>
      </c>
      <c r="AU178" s="209" t="s">
        <v>81</v>
      </c>
      <c r="AY178" s="18" t="s">
        <v>122</v>
      </c>
      <c r="BE178" s="210">
        <f>IF(N178="základní",J178,0)</f>
        <v>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8" t="s">
        <v>81</v>
      </c>
      <c r="BK178" s="210">
        <f>ROUND(I178*H178,2)</f>
        <v>0</v>
      </c>
      <c r="BL178" s="18" t="s">
        <v>128</v>
      </c>
      <c r="BM178" s="209" t="s">
        <v>427</v>
      </c>
    </row>
    <row r="179" s="2" customFormat="1" ht="78" customHeight="1">
      <c r="A179" s="39"/>
      <c r="B179" s="40"/>
      <c r="C179" s="198" t="s">
        <v>428</v>
      </c>
      <c r="D179" s="198" t="s">
        <v>123</v>
      </c>
      <c r="E179" s="199" t="s">
        <v>429</v>
      </c>
      <c r="F179" s="200" t="s">
        <v>430</v>
      </c>
      <c r="G179" s="201" t="s">
        <v>157</v>
      </c>
      <c r="H179" s="202">
        <v>1</v>
      </c>
      <c r="I179" s="203"/>
      <c r="J179" s="204">
        <f>ROUND(I179*H179,2)</f>
        <v>0</v>
      </c>
      <c r="K179" s="200" t="s">
        <v>127</v>
      </c>
      <c r="L179" s="45"/>
      <c r="M179" s="205" t="s">
        <v>21</v>
      </c>
      <c r="N179" s="206" t="s">
        <v>44</v>
      </c>
      <c r="O179" s="85"/>
      <c r="P179" s="207">
        <f>O179*H179</f>
        <v>0</v>
      </c>
      <c r="Q179" s="207">
        <v>0</v>
      </c>
      <c r="R179" s="207">
        <f>Q179*H179</f>
        <v>0</v>
      </c>
      <c r="S179" s="207">
        <v>0</v>
      </c>
      <c r="T179" s="20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09" t="s">
        <v>128</v>
      </c>
      <c r="AT179" s="209" t="s">
        <v>123</v>
      </c>
      <c r="AU179" s="209" t="s">
        <v>81</v>
      </c>
      <c r="AY179" s="18" t="s">
        <v>122</v>
      </c>
      <c r="BE179" s="210">
        <f>IF(N179="základní",J179,0)</f>
        <v>0</v>
      </c>
      <c r="BF179" s="210">
        <f>IF(N179="snížená",J179,0)</f>
        <v>0</v>
      </c>
      <c r="BG179" s="210">
        <f>IF(N179="zákl. přenesená",J179,0)</f>
        <v>0</v>
      </c>
      <c r="BH179" s="210">
        <f>IF(N179="sníž. přenesená",J179,0)</f>
        <v>0</v>
      </c>
      <c r="BI179" s="210">
        <f>IF(N179="nulová",J179,0)</f>
        <v>0</v>
      </c>
      <c r="BJ179" s="18" t="s">
        <v>81</v>
      </c>
      <c r="BK179" s="210">
        <f>ROUND(I179*H179,2)</f>
        <v>0</v>
      </c>
      <c r="BL179" s="18" t="s">
        <v>128</v>
      </c>
      <c r="BM179" s="209" t="s">
        <v>431</v>
      </c>
    </row>
    <row r="180" s="2" customFormat="1" ht="33" customHeight="1">
      <c r="A180" s="39"/>
      <c r="B180" s="40"/>
      <c r="C180" s="198" t="s">
        <v>432</v>
      </c>
      <c r="D180" s="198" t="s">
        <v>123</v>
      </c>
      <c r="E180" s="199" t="s">
        <v>433</v>
      </c>
      <c r="F180" s="200" t="s">
        <v>434</v>
      </c>
      <c r="G180" s="201" t="s">
        <v>157</v>
      </c>
      <c r="H180" s="202">
        <v>1</v>
      </c>
      <c r="I180" s="203"/>
      <c r="J180" s="204">
        <f>ROUND(I180*H180,2)</f>
        <v>0</v>
      </c>
      <c r="K180" s="200" t="s">
        <v>127</v>
      </c>
      <c r="L180" s="45"/>
      <c r="M180" s="205" t="s">
        <v>21</v>
      </c>
      <c r="N180" s="206" t="s">
        <v>44</v>
      </c>
      <c r="O180" s="85"/>
      <c r="P180" s="207">
        <f>O180*H180</f>
        <v>0</v>
      </c>
      <c r="Q180" s="207">
        <v>0</v>
      </c>
      <c r="R180" s="207">
        <f>Q180*H180</f>
        <v>0</v>
      </c>
      <c r="S180" s="207">
        <v>0</v>
      </c>
      <c r="T180" s="20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09" t="s">
        <v>128</v>
      </c>
      <c r="AT180" s="209" t="s">
        <v>123</v>
      </c>
      <c r="AU180" s="209" t="s">
        <v>81</v>
      </c>
      <c r="AY180" s="18" t="s">
        <v>122</v>
      </c>
      <c r="BE180" s="210">
        <f>IF(N180="základní",J180,0)</f>
        <v>0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8" t="s">
        <v>81</v>
      </c>
      <c r="BK180" s="210">
        <f>ROUND(I180*H180,2)</f>
        <v>0</v>
      </c>
      <c r="BL180" s="18" t="s">
        <v>128</v>
      </c>
      <c r="BM180" s="209" t="s">
        <v>435</v>
      </c>
    </row>
    <row r="181" s="2" customFormat="1" ht="44.25" customHeight="1">
      <c r="A181" s="39"/>
      <c r="B181" s="40"/>
      <c r="C181" s="198" t="s">
        <v>436</v>
      </c>
      <c r="D181" s="198" t="s">
        <v>123</v>
      </c>
      <c r="E181" s="199" t="s">
        <v>437</v>
      </c>
      <c r="F181" s="200" t="s">
        <v>438</v>
      </c>
      <c r="G181" s="201" t="s">
        <v>157</v>
      </c>
      <c r="H181" s="202">
        <v>4</v>
      </c>
      <c r="I181" s="203"/>
      <c r="J181" s="204">
        <f>ROUND(I181*H181,2)</f>
        <v>0</v>
      </c>
      <c r="K181" s="200" t="s">
        <v>127</v>
      </c>
      <c r="L181" s="45"/>
      <c r="M181" s="205" t="s">
        <v>21</v>
      </c>
      <c r="N181" s="206" t="s">
        <v>44</v>
      </c>
      <c r="O181" s="85"/>
      <c r="P181" s="207">
        <f>O181*H181</f>
        <v>0</v>
      </c>
      <c r="Q181" s="207">
        <v>0</v>
      </c>
      <c r="R181" s="207">
        <f>Q181*H181</f>
        <v>0</v>
      </c>
      <c r="S181" s="207">
        <v>0</v>
      </c>
      <c r="T181" s="208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09" t="s">
        <v>128</v>
      </c>
      <c r="AT181" s="209" t="s">
        <v>123</v>
      </c>
      <c r="AU181" s="209" t="s">
        <v>81</v>
      </c>
      <c r="AY181" s="18" t="s">
        <v>122</v>
      </c>
      <c r="BE181" s="210">
        <f>IF(N181="základní",J181,0)</f>
        <v>0</v>
      </c>
      <c r="BF181" s="210">
        <f>IF(N181="snížená",J181,0)</f>
        <v>0</v>
      </c>
      <c r="BG181" s="210">
        <f>IF(N181="zákl. přenesená",J181,0)</f>
        <v>0</v>
      </c>
      <c r="BH181" s="210">
        <f>IF(N181="sníž. přenesená",J181,0)</f>
        <v>0</v>
      </c>
      <c r="BI181" s="210">
        <f>IF(N181="nulová",J181,0)</f>
        <v>0</v>
      </c>
      <c r="BJ181" s="18" t="s">
        <v>81</v>
      </c>
      <c r="BK181" s="210">
        <f>ROUND(I181*H181,2)</f>
        <v>0</v>
      </c>
      <c r="BL181" s="18" t="s">
        <v>128</v>
      </c>
      <c r="BM181" s="209" t="s">
        <v>439</v>
      </c>
    </row>
    <row r="182" s="2" customFormat="1" ht="55.5" customHeight="1">
      <c r="A182" s="39"/>
      <c r="B182" s="40"/>
      <c r="C182" s="198" t="s">
        <v>440</v>
      </c>
      <c r="D182" s="198" t="s">
        <v>123</v>
      </c>
      <c r="E182" s="199" t="s">
        <v>441</v>
      </c>
      <c r="F182" s="200" t="s">
        <v>442</v>
      </c>
      <c r="G182" s="201" t="s">
        <v>157</v>
      </c>
      <c r="H182" s="202">
        <v>1</v>
      </c>
      <c r="I182" s="203"/>
      <c r="J182" s="204">
        <f>ROUND(I182*H182,2)</f>
        <v>0</v>
      </c>
      <c r="K182" s="200" t="s">
        <v>127</v>
      </c>
      <c r="L182" s="45"/>
      <c r="M182" s="205" t="s">
        <v>21</v>
      </c>
      <c r="N182" s="206" t="s">
        <v>44</v>
      </c>
      <c r="O182" s="85"/>
      <c r="P182" s="207">
        <f>O182*H182</f>
        <v>0</v>
      </c>
      <c r="Q182" s="207">
        <v>0</v>
      </c>
      <c r="R182" s="207">
        <f>Q182*H182</f>
        <v>0</v>
      </c>
      <c r="S182" s="207">
        <v>0</v>
      </c>
      <c r="T182" s="208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09" t="s">
        <v>128</v>
      </c>
      <c r="AT182" s="209" t="s">
        <v>123</v>
      </c>
      <c r="AU182" s="209" t="s">
        <v>81</v>
      </c>
      <c r="AY182" s="18" t="s">
        <v>122</v>
      </c>
      <c r="BE182" s="210">
        <f>IF(N182="základní",J182,0)</f>
        <v>0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8" t="s">
        <v>81</v>
      </c>
      <c r="BK182" s="210">
        <f>ROUND(I182*H182,2)</f>
        <v>0</v>
      </c>
      <c r="BL182" s="18" t="s">
        <v>128</v>
      </c>
      <c r="BM182" s="209" t="s">
        <v>443</v>
      </c>
    </row>
    <row r="183" s="2" customFormat="1" ht="128.55" customHeight="1">
      <c r="A183" s="39"/>
      <c r="B183" s="40"/>
      <c r="C183" s="198" t="s">
        <v>444</v>
      </c>
      <c r="D183" s="198" t="s">
        <v>123</v>
      </c>
      <c r="E183" s="199" t="s">
        <v>445</v>
      </c>
      <c r="F183" s="200" t="s">
        <v>446</v>
      </c>
      <c r="G183" s="201" t="s">
        <v>157</v>
      </c>
      <c r="H183" s="202">
        <v>4</v>
      </c>
      <c r="I183" s="203"/>
      <c r="J183" s="204">
        <f>ROUND(I183*H183,2)</f>
        <v>0</v>
      </c>
      <c r="K183" s="200" t="s">
        <v>127</v>
      </c>
      <c r="L183" s="45"/>
      <c r="M183" s="205" t="s">
        <v>21</v>
      </c>
      <c r="N183" s="206" t="s">
        <v>44</v>
      </c>
      <c r="O183" s="85"/>
      <c r="P183" s="207">
        <f>O183*H183</f>
        <v>0</v>
      </c>
      <c r="Q183" s="207">
        <v>0</v>
      </c>
      <c r="R183" s="207">
        <f>Q183*H183</f>
        <v>0</v>
      </c>
      <c r="S183" s="207">
        <v>0</v>
      </c>
      <c r="T183" s="20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09" t="s">
        <v>128</v>
      </c>
      <c r="AT183" s="209" t="s">
        <v>123</v>
      </c>
      <c r="AU183" s="209" t="s">
        <v>81</v>
      </c>
      <c r="AY183" s="18" t="s">
        <v>122</v>
      </c>
      <c r="BE183" s="210">
        <f>IF(N183="základní",J183,0)</f>
        <v>0</v>
      </c>
      <c r="BF183" s="210">
        <f>IF(N183="snížená",J183,0)</f>
        <v>0</v>
      </c>
      <c r="BG183" s="210">
        <f>IF(N183="zákl. přenesená",J183,0)</f>
        <v>0</v>
      </c>
      <c r="BH183" s="210">
        <f>IF(N183="sníž. přenesená",J183,0)</f>
        <v>0</v>
      </c>
      <c r="BI183" s="210">
        <f>IF(N183="nulová",J183,0)</f>
        <v>0</v>
      </c>
      <c r="BJ183" s="18" t="s">
        <v>81</v>
      </c>
      <c r="BK183" s="210">
        <f>ROUND(I183*H183,2)</f>
        <v>0</v>
      </c>
      <c r="BL183" s="18" t="s">
        <v>128</v>
      </c>
      <c r="BM183" s="209" t="s">
        <v>447</v>
      </c>
    </row>
    <row r="184" s="2" customFormat="1" ht="142.2" customHeight="1">
      <c r="A184" s="39"/>
      <c r="B184" s="40"/>
      <c r="C184" s="198" t="s">
        <v>448</v>
      </c>
      <c r="D184" s="198" t="s">
        <v>123</v>
      </c>
      <c r="E184" s="199" t="s">
        <v>449</v>
      </c>
      <c r="F184" s="200" t="s">
        <v>450</v>
      </c>
      <c r="G184" s="201" t="s">
        <v>157</v>
      </c>
      <c r="H184" s="202">
        <v>1</v>
      </c>
      <c r="I184" s="203"/>
      <c r="J184" s="204">
        <f>ROUND(I184*H184,2)</f>
        <v>0</v>
      </c>
      <c r="K184" s="200" t="s">
        <v>127</v>
      </c>
      <c r="L184" s="45"/>
      <c r="M184" s="205" t="s">
        <v>21</v>
      </c>
      <c r="N184" s="206" t="s">
        <v>44</v>
      </c>
      <c r="O184" s="85"/>
      <c r="P184" s="207">
        <f>O184*H184</f>
        <v>0</v>
      </c>
      <c r="Q184" s="207">
        <v>0</v>
      </c>
      <c r="R184" s="207">
        <f>Q184*H184</f>
        <v>0</v>
      </c>
      <c r="S184" s="207">
        <v>0</v>
      </c>
      <c r="T184" s="208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09" t="s">
        <v>128</v>
      </c>
      <c r="AT184" s="209" t="s">
        <v>123</v>
      </c>
      <c r="AU184" s="209" t="s">
        <v>81</v>
      </c>
      <c r="AY184" s="18" t="s">
        <v>122</v>
      </c>
      <c r="BE184" s="210">
        <f>IF(N184="základní",J184,0)</f>
        <v>0</v>
      </c>
      <c r="BF184" s="210">
        <f>IF(N184="snížená",J184,0)</f>
        <v>0</v>
      </c>
      <c r="BG184" s="210">
        <f>IF(N184="zákl. přenesená",J184,0)</f>
        <v>0</v>
      </c>
      <c r="BH184" s="210">
        <f>IF(N184="sníž. přenesená",J184,0)</f>
        <v>0</v>
      </c>
      <c r="BI184" s="210">
        <f>IF(N184="nulová",J184,0)</f>
        <v>0</v>
      </c>
      <c r="BJ184" s="18" t="s">
        <v>81</v>
      </c>
      <c r="BK184" s="210">
        <f>ROUND(I184*H184,2)</f>
        <v>0</v>
      </c>
      <c r="BL184" s="18" t="s">
        <v>128</v>
      </c>
      <c r="BM184" s="209" t="s">
        <v>451</v>
      </c>
    </row>
    <row r="185" s="2" customFormat="1" ht="44.25" customHeight="1">
      <c r="A185" s="39"/>
      <c r="B185" s="40"/>
      <c r="C185" s="198" t="s">
        <v>452</v>
      </c>
      <c r="D185" s="198" t="s">
        <v>123</v>
      </c>
      <c r="E185" s="199" t="s">
        <v>453</v>
      </c>
      <c r="F185" s="200" t="s">
        <v>454</v>
      </c>
      <c r="G185" s="201" t="s">
        <v>157</v>
      </c>
      <c r="H185" s="202">
        <v>1</v>
      </c>
      <c r="I185" s="203"/>
      <c r="J185" s="204">
        <f>ROUND(I185*H185,2)</f>
        <v>0</v>
      </c>
      <c r="K185" s="200" t="s">
        <v>127</v>
      </c>
      <c r="L185" s="45"/>
      <c r="M185" s="205" t="s">
        <v>21</v>
      </c>
      <c r="N185" s="206" t="s">
        <v>44</v>
      </c>
      <c r="O185" s="85"/>
      <c r="P185" s="207">
        <f>O185*H185</f>
        <v>0</v>
      </c>
      <c r="Q185" s="207">
        <v>0</v>
      </c>
      <c r="R185" s="207">
        <f>Q185*H185</f>
        <v>0</v>
      </c>
      <c r="S185" s="207">
        <v>0</v>
      </c>
      <c r="T185" s="20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09" t="s">
        <v>128</v>
      </c>
      <c r="AT185" s="209" t="s">
        <v>123</v>
      </c>
      <c r="AU185" s="209" t="s">
        <v>81</v>
      </c>
      <c r="AY185" s="18" t="s">
        <v>122</v>
      </c>
      <c r="BE185" s="210">
        <f>IF(N185="základní",J185,0)</f>
        <v>0</v>
      </c>
      <c r="BF185" s="210">
        <f>IF(N185="snížená",J185,0)</f>
        <v>0</v>
      </c>
      <c r="BG185" s="210">
        <f>IF(N185="zákl. přenesená",J185,0)</f>
        <v>0</v>
      </c>
      <c r="BH185" s="210">
        <f>IF(N185="sníž. přenesená",J185,0)</f>
        <v>0</v>
      </c>
      <c r="BI185" s="210">
        <f>IF(N185="nulová",J185,0)</f>
        <v>0</v>
      </c>
      <c r="BJ185" s="18" t="s">
        <v>81</v>
      </c>
      <c r="BK185" s="210">
        <f>ROUND(I185*H185,2)</f>
        <v>0</v>
      </c>
      <c r="BL185" s="18" t="s">
        <v>128</v>
      </c>
      <c r="BM185" s="209" t="s">
        <v>455</v>
      </c>
    </row>
    <row r="186" s="2" customFormat="1" ht="49.05" customHeight="1">
      <c r="A186" s="39"/>
      <c r="B186" s="40"/>
      <c r="C186" s="198" t="s">
        <v>456</v>
      </c>
      <c r="D186" s="198" t="s">
        <v>123</v>
      </c>
      <c r="E186" s="199" t="s">
        <v>457</v>
      </c>
      <c r="F186" s="200" t="s">
        <v>458</v>
      </c>
      <c r="G186" s="201" t="s">
        <v>157</v>
      </c>
      <c r="H186" s="202">
        <v>1</v>
      </c>
      <c r="I186" s="203"/>
      <c r="J186" s="204">
        <f>ROUND(I186*H186,2)</f>
        <v>0</v>
      </c>
      <c r="K186" s="200" t="s">
        <v>127</v>
      </c>
      <c r="L186" s="45"/>
      <c r="M186" s="254" t="s">
        <v>21</v>
      </c>
      <c r="N186" s="255" t="s">
        <v>44</v>
      </c>
      <c r="O186" s="256"/>
      <c r="P186" s="257">
        <f>O186*H186</f>
        <v>0</v>
      </c>
      <c r="Q186" s="257">
        <v>0</v>
      </c>
      <c r="R186" s="257">
        <f>Q186*H186</f>
        <v>0</v>
      </c>
      <c r="S186" s="257">
        <v>0</v>
      </c>
      <c r="T186" s="258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09" t="s">
        <v>128</v>
      </c>
      <c r="AT186" s="209" t="s">
        <v>123</v>
      </c>
      <c r="AU186" s="209" t="s">
        <v>81</v>
      </c>
      <c r="AY186" s="18" t="s">
        <v>122</v>
      </c>
      <c r="BE186" s="210">
        <f>IF(N186="základní",J186,0)</f>
        <v>0</v>
      </c>
      <c r="BF186" s="210">
        <f>IF(N186="snížená",J186,0)</f>
        <v>0</v>
      </c>
      <c r="BG186" s="210">
        <f>IF(N186="zákl. přenesená",J186,0)</f>
        <v>0</v>
      </c>
      <c r="BH186" s="210">
        <f>IF(N186="sníž. přenesená",J186,0)</f>
        <v>0</v>
      </c>
      <c r="BI186" s="210">
        <f>IF(N186="nulová",J186,0)</f>
        <v>0</v>
      </c>
      <c r="BJ186" s="18" t="s">
        <v>81</v>
      </c>
      <c r="BK186" s="210">
        <f>ROUND(I186*H186,2)</f>
        <v>0</v>
      </c>
      <c r="BL186" s="18" t="s">
        <v>128</v>
      </c>
      <c r="BM186" s="209" t="s">
        <v>459</v>
      </c>
    </row>
    <row r="187" s="2" customFormat="1" ht="6.96" customHeight="1">
      <c r="A187" s="39"/>
      <c r="B187" s="60"/>
      <c r="C187" s="61"/>
      <c r="D187" s="61"/>
      <c r="E187" s="61"/>
      <c r="F187" s="61"/>
      <c r="G187" s="61"/>
      <c r="H187" s="61"/>
      <c r="I187" s="61"/>
      <c r="J187" s="61"/>
      <c r="K187" s="61"/>
      <c r="L187" s="45"/>
      <c r="M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</row>
  </sheetData>
  <sheetProtection sheet="1" autoFilter="0" formatColumns="0" formatRows="0" objects="1" scenarios="1" spinCount="100000" saltValue="6b+vMVHZ3b/LUbuL5qoLSRojswSSfYoCxzCv3/IwuU/NzyvTFP40zeZQRgOc/6NacVlGm8jjIbzb8SG3qLhy2Q==" hashValue="DBZWWt3wQHj+fr36BBmn4itNB9siRkiK5eoad1oIqYoS3jkxSi8ru88te3PF+6fL21ajw0cYSa+hsaKJElA/MA==" algorithmName="SHA-512" password="CC35"/>
  <autoFilter ref="C85:K186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83</v>
      </c>
    </row>
    <row r="4" s="1" customFormat="1" ht="24.96" customHeight="1">
      <c r="B4" s="21"/>
      <c r="D4" s="132" t="s">
        <v>94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26.25" customHeight="1">
      <c r="B7" s="21"/>
      <c r="E7" s="135" t="str">
        <f>'Rekapitulace zakázky'!K6</f>
        <v>Oprava přejezdového zabezpečovacího zařízení na přejezdu P6503 v km 248,943 v úseku Jistebník - Studénka</v>
      </c>
      <c r="F7" s="134"/>
      <c r="G7" s="134"/>
      <c r="H7" s="134"/>
      <c r="L7" s="21"/>
    </row>
    <row r="8" s="2" customFormat="1" ht="12" customHeight="1">
      <c r="A8" s="39"/>
      <c r="B8" s="45"/>
      <c r="C8" s="39"/>
      <c r="D8" s="134" t="s">
        <v>95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460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18</v>
      </c>
      <c r="E11" s="39"/>
      <c r="F11" s="138" t="s">
        <v>19</v>
      </c>
      <c r="G11" s="39"/>
      <c r="H11" s="39"/>
      <c r="I11" s="134" t="s">
        <v>20</v>
      </c>
      <c r="J11" s="138" t="s">
        <v>21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22</v>
      </c>
      <c r="E12" s="39"/>
      <c r="F12" s="138" t="s">
        <v>23</v>
      </c>
      <c r="G12" s="39"/>
      <c r="H12" s="39"/>
      <c r="I12" s="134" t="s">
        <v>24</v>
      </c>
      <c r="J12" s="139" t="str">
        <f>'Rekapitulace zakázky'!AN8</f>
        <v>23. 5. 2024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26</v>
      </c>
      <c r="E14" s="39"/>
      <c r="F14" s="39"/>
      <c r="G14" s="39"/>
      <c r="H14" s="39"/>
      <c r="I14" s="134" t="s">
        <v>27</v>
      </c>
      <c r="J14" s="138" t="s">
        <v>21</v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28</v>
      </c>
      <c r="F15" s="39"/>
      <c r="G15" s="39"/>
      <c r="H15" s="39"/>
      <c r="I15" s="134" t="s">
        <v>29</v>
      </c>
      <c r="J15" s="138" t="s">
        <v>21</v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30</v>
      </c>
      <c r="E17" s="39"/>
      <c r="F17" s="39"/>
      <c r="G17" s="39"/>
      <c r="H17" s="39"/>
      <c r="I17" s="134" t="s">
        <v>27</v>
      </c>
      <c r="J17" s="34" t="str">
        <f>'Rekapitulace zakázky'!AN13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38"/>
      <c r="G18" s="138"/>
      <c r="H18" s="138"/>
      <c r="I18" s="134" t="s">
        <v>29</v>
      </c>
      <c r="J18" s="34" t="str">
        <f>'Rekapitulace zakázky'!AN14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32</v>
      </c>
      <c r="E20" s="39"/>
      <c r="F20" s="39"/>
      <c r="G20" s="39"/>
      <c r="H20" s="39"/>
      <c r="I20" s="134" t="s">
        <v>27</v>
      </c>
      <c r="J20" s="138" t="str">
        <f>IF('Rekapitulace zakázky'!AN16="","",'Rekapitulace zakázky'!AN16)</f>
        <v/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tr">
        <f>IF('Rekapitulace zakázky'!E17="","",'Rekapitulace zakázky'!E17)</f>
        <v xml:space="preserve"> </v>
      </c>
      <c r="F21" s="39"/>
      <c r="G21" s="39"/>
      <c r="H21" s="39"/>
      <c r="I21" s="134" t="s">
        <v>29</v>
      </c>
      <c r="J21" s="138" t="str">
        <f>IF('Rekapitulace zakázky'!AN17="","",'Rekapitulace zakázky'!AN17)</f>
        <v/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35</v>
      </c>
      <c r="E23" s="39"/>
      <c r="F23" s="39"/>
      <c r="G23" s="39"/>
      <c r="H23" s="39"/>
      <c r="I23" s="134" t="s">
        <v>27</v>
      </c>
      <c r="J23" s="138" t="s">
        <v>21</v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36</v>
      </c>
      <c r="F24" s="39"/>
      <c r="G24" s="39"/>
      <c r="H24" s="39"/>
      <c r="I24" s="134" t="s">
        <v>29</v>
      </c>
      <c r="J24" s="138" t="s">
        <v>21</v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37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5" t="s">
        <v>39</v>
      </c>
      <c r="E30" s="39"/>
      <c r="F30" s="39"/>
      <c r="G30" s="39"/>
      <c r="H30" s="39"/>
      <c r="I30" s="39"/>
      <c r="J30" s="146">
        <f>ROUND(J79, 2)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7" t="s">
        <v>41</v>
      </c>
      <c r="G32" s="39"/>
      <c r="H32" s="39"/>
      <c r="I32" s="147" t="s">
        <v>40</v>
      </c>
      <c r="J32" s="147" t="s">
        <v>42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8" t="s">
        <v>43</v>
      </c>
      <c r="E33" s="134" t="s">
        <v>44</v>
      </c>
      <c r="F33" s="149">
        <f>ROUND((SUM(BE79:BE96)),  2)</f>
        <v>0</v>
      </c>
      <c r="G33" s="39"/>
      <c r="H33" s="39"/>
      <c r="I33" s="150">
        <v>0.20999999999999999</v>
      </c>
      <c r="J33" s="149">
        <f>ROUND(((SUM(BE79:BE96))*I33),  2)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4" t="s">
        <v>45</v>
      </c>
      <c r="F34" s="149">
        <f>ROUND((SUM(BF79:BF96)),  2)</f>
        <v>0</v>
      </c>
      <c r="G34" s="39"/>
      <c r="H34" s="39"/>
      <c r="I34" s="150">
        <v>0.12</v>
      </c>
      <c r="J34" s="149">
        <f>ROUND(((SUM(BF79:BF96))*I34),  2)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4" t="s">
        <v>46</v>
      </c>
      <c r="F35" s="149">
        <f>ROUND((SUM(BG79:BG96)),  2)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47</v>
      </c>
      <c r="F36" s="149">
        <f>ROUND((SUM(BH79:BH96)),  2)</f>
        <v>0</v>
      </c>
      <c r="G36" s="39"/>
      <c r="H36" s="39"/>
      <c r="I36" s="150">
        <v>0.12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48</v>
      </c>
      <c r="F37" s="149">
        <f>ROUND((SUM(BI79:BI96)),  2)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2" t="str">
        <f>E7</f>
        <v>Oprava přejezdového zabezpečovacího zařízení na přejezdu P6503 v km 248,943 v úseku Jistebník - Studénka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ÚRS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PZS km 248,943 Studénka - Jistebník</v>
      </c>
      <c r="G52" s="41"/>
      <c r="H52" s="41"/>
      <c r="I52" s="33" t="s">
        <v>24</v>
      </c>
      <c r="J52" s="73" t="str">
        <f>IF(J12="","",J12)</f>
        <v>23. 5. 2024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32</v>
      </c>
      <c r="J54" s="37" t="str">
        <f>E21</f>
        <v xml:space="preserve"> 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Jana Kotasková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3" t="s">
        <v>98</v>
      </c>
      <c r="D57" s="164"/>
      <c r="E57" s="164"/>
      <c r="F57" s="164"/>
      <c r="G57" s="164"/>
      <c r="H57" s="164"/>
      <c r="I57" s="164"/>
      <c r="J57" s="165" t="s">
        <v>99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6" t="s">
        <v>71</v>
      </c>
      <c r="D59" s="41"/>
      <c r="E59" s="41"/>
      <c r="F59" s="41"/>
      <c r="G59" s="41"/>
      <c r="H59" s="41"/>
      <c r="I59" s="41"/>
      <c r="J59" s="103">
        <f>J79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2" customFormat="1" ht="21.84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3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13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5" s="2" customFormat="1" ht="6.96" customHeight="1">
      <c r="A65" s="39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24.96" customHeight="1">
      <c r="A66" s="39"/>
      <c r="B66" s="40"/>
      <c r="C66" s="24" t="s">
        <v>108</v>
      </c>
      <c r="D66" s="41"/>
      <c r="E66" s="41"/>
      <c r="F66" s="41"/>
      <c r="G66" s="41"/>
      <c r="H66" s="41"/>
      <c r="I66" s="41"/>
      <c r="J66" s="41"/>
      <c r="K66" s="41"/>
      <c r="L66" s="13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12" customHeight="1">
      <c r="A68" s="39"/>
      <c r="B68" s="40"/>
      <c r="C68" s="33" t="s">
        <v>16</v>
      </c>
      <c r="D68" s="41"/>
      <c r="E68" s="41"/>
      <c r="F68" s="41"/>
      <c r="G68" s="41"/>
      <c r="H68" s="41"/>
      <c r="I68" s="41"/>
      <c r="J68" s="41"/>
      <c r="K68" s="41"/>
      <c r="L68" s="13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6.25" customHeight="1">
      <c r="A69" s="39"/>
      <c r="B69" s="40"/>
      <c r="C69" s="41"/>
      <c r="D69" s="41"/>
      <c r="E69" s="162" t="str">
        <f>E7</f>
        <v>Oprava přejezdového zabezpečovacího zařízení na přejezdu P6503 v km 248,943 v úseku Jistebník - Studénka</v>
      </c>
      <c r="F69" s="33"/>
      <c r="G69" s="33"/>
      <c r="H69" s="33"/>
      <c r="I69" s="41"/>
      <c r="J69" s="41"/>
      <c r="K69" s="41"/>
      <c r="L69" s="13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95</v>
      </c>
      <c r="D70" s="41"/>
      <c r="E70" s="41"/>
      <c r="F70" s="41"/>
      <c r="G70" s="41"/>
      <c r="H70" s="41"/>
      <c r="I70" s="41"/>
      <c r="J70" s="41"/>
      <c r="K70" s="41"/>
      <c r="L70" s="13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70" t="str">
        <f>E9</f>
        <v>02 - ÚRS</v>
      </c>
      <c r="F71" s="41"/>
      <c r="G71" s="41"/>
      <c r="H71" s="41"/>
      <c r="I71" s="41"/>
      <c r="J71" s="41"/>
      <c r="K71" s="41"/>
      <c r="L71" s="13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22</v>
      </c>
      <c r="D73" s="41"/>
      <c r="E73" s="41"/>
      <c r="F73" s="28" t="str">
        <f>F12</f>
        <v>PZS km 248,943 Studénka - Jistebník</v>
      </c>
      <c r="G73" s="41"/>
      <c r="H73" s="41"/>
      <c r="I73" s="33" t="s">
        <v>24</v>
      </c>
      <c r="J73" s="73" t="str">
        <f>IF(J12="","",J12)</f>
        <v>23. 5. 2024</v>
      </c>
      <c r="K73" s="41"/>
      <c r="L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5.15" customHeight="1">
      <c r="A75" s="39"/>
      <c r="B75" s="40"/>
      <c r="C75" s="33" t="s">
        <v>26</v>
      </c>
      <c r="D75" s="41"/>
      <c r="E75" s="41"/>
      <c r="F75" s="28" t="str">
        <f>E15</f>
        <v>Správa železnic, státní organizace</v>
      </c>
      <c r="G75" s="41"/>
      <c r="H75" s="41"/>
      <c r="I75" s="33" t="s">
        <v>32</v>
      </c>
      <c r="J75" s="37" t="str">
        <f>E21</f>
        <v xml:space="preserve"> </v>
      </c>
      <c r="K75" s="41"/>
      <c r="L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30</v>
      </c>
      <c r="D76" s="41"/>
      <c r="E76" s="41"/>
      <c r="F76" s="28" t="str">
        <f>IF(E18="","",E18)</f>
        <v>Vyplň údaj</v>
      </c>
      <c r="G76" s="41"/>
      <c r="H76" s="41"/>
      <c r="I76" s="33" t="s">
        <v>35</v>
      </c>
      <c r="J76" s="37" t="str">
        <f>E24</f>
        <v>Jana Kotasková</v>
      </c>
      <c r="K76" s="41"/>
      <c r="L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0.32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0" customFormat="1" ht="29.28" customHeight="1">
      <c r="A78" s="173"/>
      <c r="B78" s="174"/>
      <c r="C78" s="175" t="s">
        <v>109</v>
      </c>
      <c r="D78" s="176" t="s">
        <v>58</v>
      </c>
      <c r="E78" s="176" t="s">
        <v>54</v>
      </c>
      <c r="F78" s="176" t="s">
        <v>55</v>
      </c>
      <c r="G78" s="176" t="s">
        <v>110</v>
      </c>
      <c r="H78" s="176" t="s">
        <v>111</v>
      </c>
      <c r="I78" s="176" t="s">
        <v>112</v>
      </c>
      <c r="J78" s="176" t="s">
        <v>99</v>
      </c>
      <c r="K78" s="177" t="s">
        <v>113</v>
      </c>
      <c r="L78" s="178"/>
      <c r="M78" s="93" t="s">
        <v>21</v>
      </c>
      <c r="N78" s="94" t="s">
        <v>43</v>
      </c>
      <c r="O78" s="94" t="s">
        <v>114</v>
      </c>
      <c r="P78" s="94" t="s">
        <v>115</v>
      </c>
      <c r="Q78" s="94" t="s">
        <v>116</v>
      </c>
      <c r="R78" s="94" t="s">
        <v>117</v>
      </c>
      <c r="S78" s="94" t="s">
        <v>118</v>
      </c>
      <c r="T78" s="95" t="s">
        <v>119</v>
      </c>
      <c r="U78" s="173"/>
      <c r="V78" s="173"/>
      <c r="W78" s="173"/>
      <c r="X78" s="173"/>
      <c r="Y78" s="173"/>
      <c r="Z78" s="173"/>
      <c r="AA78" s="173"/>
      <c r="AB78" s="173"/>
      <c r="AC78" s="173"/>
      <c r="AD78" s="173"/>
      <c r="AE78" s="173"/>
    </row>
    <row r="79" s="2" customFormat="1" ht="22.8" customHeight="1">
      <c r="A79" s="39"/>
      <c r="B79" s="40"/>
      <c r="C79" s="100" t="s">
        <v>120</v>
      </c>
      <c r="D79" s="41"/>
      <c r="E79" s="41"/>
      <c r="F79" s="41"/>
      <c r="G79" s="41"/>
      <c r="H79" s="41"/>
      <c r="I79" s="41"/>
      <c r="J79" s="179">
        <f>BK79</f>
        <v>0</v>
      </c>
      <c r="K79" s="41"/>
      <c r="L79" s="45"/>
      <c r="M79" s="96"/>
      <c r="N79" s="180"/>
      <c r="O79" s="97"/>
      <c r="P79" s="181">
        <f>SUM(P80:P96)</f>
        <v>0</v>
      </c>
      <c r="Q79" s="97"/>
      <c r="R79" s="181">
        <f>SUM(R80:R96)</f>
        <v>0.96934000000000009</v>
      </c>
      <c r="S79" s="97"/>
      <c r="T79" s="182">
        <f>SUM(T80:T96)</f>
        <v>0</v>
      </c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T79" s="18" t="s">
        <v>72</v>
      </c>
      <c r="AU79" s="18" t="s">
        <v>100</v>
      </c>
      <c r="BK79" s="183">
        <f>SUM(BK80:BK96)</f>
        <v>0</v>
      </c>
    </row>
    <row r="80" s="2" customFormat="1" ht="16.5" customHeight="1">
      <c r="A80" s="39"/>
      <c r="B80" s="40"/>
      <c r="C80" s="198" t="s">
        <v>81</v>
      </c>
      <c r="D80" s="198" t="s">
        <v>123</v>
      </c>
      <c r="E80" s="199" t="s">
        <v>461</v>
      </c>
      <c r="F80" s="200" t="s">
        <v>462</v>
      </c>
      <c r="G80" s="201" t="s">
        <v>250</v>
      </c>
      <c r="H80" s="202">
        <v>50</v>
      </c>
      <c r="I80" s="203"/>
      <c r="J80" s="204">
        <f>ROUND(I80*H80,2)</f>
        <v>0</v>
      </c>
      <c r="K80" s="200" t="s">
        <v>463</v>
      </c>
      <c r="L80" s="45"/>
      <c r="M80" s="205" t="s">
        <v>21</v>
      </c>
      <c r="N80" s="206" t="s">
        <v>44</v>
      </c>
      <c r="O80" s="85"/>
      <c r="P80" s="207">
        <f>O80*H80</f>
        <v>0</v>
      </c>
      <c r="Q80" s="207">
        <v>0</v>
      </c>
      <c r="R80" s="207">
        <f>Q80*H80</f>
        <v>0</v>
      </c>
      <c r="S80" s="207">
        <v>0</v>
      </c>
      <c r="T80" s="208">
        <f>S80*H80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R80" s="209" t="s">
        <v>128</v>
      </c>
      <c r="AT80" s="209" t="s">
        <v>123</v>
      </c>
      <c r="AU80" s="209" t="s">
        <v>73</v>
      </c>
      <c r="AY80" s="18" t="s">
        <v>122</v>
      </c>
      <c r="BE80" s="210">
        <f>IF(N80="základní",J80,0)</f>
        <v>0</v>
      </c>
      <c r="BF80" s="210">
        <f>IF(N80="snížená",J80,0)</f>
        <v>0</v>
      </c>
      <c r="BG80" s="210">
        <f>IF(N80="zákl. přenesená",J80,0)</f>
        <v>0</v>
      </c>
      <c r="BH80" s="210">
        <f>IF(N80="sníž. přenesená",J80,0)</f>
        <v>0</v>
      </c>
      <c r="BI80" s="210">
        <f>IF(N80="nulová",J80,0)</f>
        <v>0</v>
      </c>
      <c r="BJ80" s="18" t="s">
        <v>81</v>
      </c>
      <c r="BK80" s="210">
        <f>ROUND(I80*H80,2)</f>
        <v>0</v>
      </c>
      <c r="BL80" s="18" t="s">
        <v>128</v>
      </c>
      <c r="BM80" s="209" t="s">
        <v>464</v>
      </c>
    </row>
    <row r="81" s="2" customFormat="1">
      <c r="A81" s="39"/>
      <c r="B81" s="40"/>
      <c r="C81" s="41"/>
      <c r="D81" s="259" t="s">
        <v>465</v>
      </c>
      <c r="E81" s="41"/>
      <c r="F81" s="260" t="s">
        <v>466</v>
      </c>
      <c r="G81" s="41"/>
      <c r="H81" s="41"/>
      <c r="I81" s="261"/>
      <c r="J81" s="41"/>
      <c r="K81" s="41"/>
      <c r="L81" s="45"/>
      <c r="M81" s="262"/>
      <c r="N81" s="263"/>
      <c r="O81" s="85"/>
      <c r="P81" s="85"/>
      <c r="Q81" s="85"/>
      <c r="R81" s="85"/>
      <c r="S81" s="85"/>
      <c r="T81" s="86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465</v>
      </c>
      <c r="AU81" s="18" t="s">
        <v>73</v>
      </c>
    </row>
    <row r="82" s="2" customFormat="1" ht="24.15" customHeight="1">
      <c r="A82" s="39"/>
      <c r="B82" s="40"/>
      <c r="C82" s="198" t="s">
        <v>83</v>
      </c>
      <c r="D82" s="198" t="s">
        <v>123</v>
      </c>
      <c r="E82" s="199" t="s">
        <v>467</v>
      </c>
      <c r="F82" s="200" t="s">
        <v>468</v>
      </c>
      <c r="G82" s="201" t="s">
        <v>250</v>
      </c>
      <c r="H82" s="202">
        <v>50</v>
      </c>
      <c r="I82" s="203"/>
      <c r="J82" s="204">
        <f>ROUND(I82*H82,2)</f>
        <v>0</v>
      </c>
      <c r="K82" s="200" t="s">
        <v>463</v>
      </c>
      <c r="L82" s="45"/>
      <c r="M82" s="205" t="s">
        <v>21</v>
      </c>
      <c r="N82" s="206" t="s">
        <v>44</v>
      </c>
      <c r="O82" s="85"/>
      <c r="P82" s="207">
        <f>O82*H82</f>
        <v>0</v>
      </c>
      <c r="Q82" s="207">
        <v>0</v>
      </c>
      <c r="R82" s="207">
        <f>Q82*H82</f>
        <v>0</v>
      </c>
      <c r="S82" s="207">
        <v>0</v>
      </c>
      <c r="T82" s="208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09" t="s">
        <v>128</v>
      </c>
      <c r="AT82" s="209" t="s">
        <v>123</v>
      </c>
      <c r="AU82" s="209" t="s">
        <v>73</v>
      </c>
      <c r="AY82" s="18" t="s">
        <v>122</v>
      </c>
      <c r="BE82" s="210">
        <f>IF(N82="základní",J82,0)</f>
        <v>0</v>
      </c>
      <c r="BF82" s="210">
        <f>IF(N82="snížená",J82,0)</f>
        <v>0</v>
      </c>
      <c r="BG82" s="210">
        <f>IF(N82="zákl. přenesená",J82,0)</f>
        <v>0</v>
      </c>
      <c r="BH82" s="210">
        <f>IF(N82="sníž. přenesená",J82,0)</f>
        <v>0</v>
      </c>
      <c r="BI82" s="210">
        <f>IF(N82="nulová",J82,0)</f>
        <v>0</v>
      </c>
      <c r="BJ82" s="18" t="s">
        <v>81</v>
      </c>
      <c r="BK82" s="210">
        <f>ROUND(I82*H82,2)</f>
        <v>0</v>
      </c>
      <c r="BL82" s="18" t="s">
        <v>128</v>
      </c>
      <c r="BM82" s="209" t="s">
        <v>469</v>
      </c>
    </row>
    <row r="83" s="2" customFormat="1">
      <c r="A83" s="39"/>
      <c r="B83" s="40"/>
      <c r="C83" s="41"/>
      <c r="D83" s="259" t="s">
        <v>465</v>
      </c>
      <c r="E83" s="41"/>
      <c r="F83" s="260" t="s">
        <v>470</v>
      </c>
      <c r="G83" s="41"/>
      <c r="H83" s="41"/>
      <c r="I83" s="261"/>
      <c r="J83" s="41"/>
      <c r="K83" s="41"/>
      <c r="L83" s="45"/>
      <c r="M83" s="262"/>
      <c r="N83" s="263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465</v>
      </c>
      <c r="AU83" s="18" t="s">
        <v>73</v>
      </c>
    </row>
    <row r="84" s="2" customFormat="1" ht="24.15" customHeight="1">
      <c r="A84" s="39"/>
      <c r="B84" s="40"/>
      <c r="C84" s="198" t="s">
        <v>142</v>
      </c>
      <c r="D84" s="198" t="s">
        <v>123</v>
      </c>
      <c r="E84" s="199" t="s">
        <v>471</v>
      </c>
      <c r="F84" s="200" t="s">
        <v>472</v>
      </c>
      <c r="G84" s="201" t="s">
        <v>250</v>
      </c>
      <c r="H84" s="202">
        <v>10</v>
      </c>
      <c r="I84" s="203"/>
      <c r="J84" s="204">
        <f>ROUND(I84*H84,2)</f>
        <v>0</v>
      </c>
      <c r="K84" s="200" t="s">
        <v>463</v>
      </c>
      <c r="L84" s="45"/>
      <c r="M84" s="205" t="s">
        <v>21</v>
      </c>
      <c r="N84" s="206" t="s">
        <v>44</v>
      </c>
      <c r="O84" s="85"/>
      <c r="P84" s="207">
        <f>O84*H84</f>
        <v>0</v>
      </c>
      <c r="Q84" s="207">
        <v>0</v>
      </c>
      <c r="R84" s="207">
        <f>Q84*H84</f>
        <v>0</v>
      </c>
      <c r="S84" s="207">
        <v>0</v>
      </c>
      <c r="T84" s="208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09" t="s">
        <v>128</v>
      </c>
      <c r="AT84" s="209" t="s">
        <v>123</v>
      </c>
      <c r="AU84" s="209" t="s">
        <v>73</v>
      </c>
      <c r="AY84" s="18" t="s">
        <v>122</v>
      </c>
      <c r="BE84" s="210">
        <f>IF(N84="základní",J84,0)</f>
        <v>0</v>
      </c>
      <c r="BF84" s="210">
        <f>IF(N84="snížená",J84,0)</f>
        <v>0</v>
      </c>
      <c r="BG84" s="210">
        <f>IF(N84="zákl. přenesená",J84,0)</f>
        <v>0</v>
      </c>
      <c r="BH84" s="210">
        <f>IF(N84="sníž. přenesená",J84,0)</f>
        <v>0</v>
      </c>
      <c r="BI84" s="210">
        <f>IF(N84="nulová",J84,0)</f>
        <v>0</v>
      </c>
      <c r="BJ84" s="18" t="s">
        <v>81</v>
      </c>
      <c r="BK84" s="210">
        <f>ROUND(I84*H84,2)</f>
        <v>0</v>
      </c>
      <c r="BL84" s="18" t="s">
        <v>128</v>
      </c>
      <c r="BM84" s="209" t="s">
        <v>473</v>
      </c>
    </row>
    <row r="85" s="2" customFormat="1">
      <c r="A85" s="39"/>
      <c r="B85" s="40"/>
      <c r="C85" s="41"/>
      <c r="D85" s="259" t="s">
        <v>465</v>
      </c>
      <c r="E85" s="41"/>
      <c r="F85" s="260" t="s">
        <v>474</v>
      </c>
      <c r="G85" s="41"/>
      <c r="H85" s="41"/>
      <c r="I85" s="261"/>
      <c r="J85" s="41"/>
      <c r="K85" s="41"/>
      <c r="L85" s="45"/>
      <c r="M85" s="262"/>
      <c r="N85" s="263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465</v>
      </c>
      <c r="AU85" s="18" t="s">
        <v>73</v>
      </c>
    </row>
    <row r="86" s="2" customFormat="1" ht="44.25" customHeight="1">
      <c r="A86" s="39"/>
      <c r="B86" s="40"/>
      <c r="C86" s="198" t="s">
        <v>128</v>
      </c>
      <c r="D86" s="198" t="s">
        <v>123</v>
      </c>
      <c r="E86" s="199" t="s">
        <v>475</v>
      </c>
      <c r="F86" s="200" t="s">
        <v>476</v>
      </c>
      <c r="G86" s="201" t="s">
        <v>250</v>
      </c>
      <c r="H86" s="202">
        <v>80</v>
      </c>
      <c r="I86" s="203"/>
      <c r="J86" s="204">
        <f>ROUND(I86*H86,2)</f>
        <v>0</v>
      </c>
      <c r="K86" s="200" t="s">
        <v>463</v>
      </c>
      <c r="L86" s="45"/>
      <c r="M86" s="205" t="s">
        <v>21</v>
      </c>
      <c r="N86" s="206" t="s">
        <v>44</v>
      </c>
      <c r="O86" s="85"/>
      <c r="P86" s="207">
        <f>O86*H86</f>
        <v>0</v>
      </c>
      <c r="Q86" s="207">
        <v>2.0000000000000002E-05</v>
      </c>
      <c r="R86" s="207">
        <f>Q86*H86</f>
        <v>0.0016000000000000001</v>
      </c>
      <c r="S86" s="207">
        <v>0</v>
      </c>
      <c r="T86" s="208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09" t="s">
        <v>128</v>
      </c>
      <c r="AT86" s="209" t="s">
        <v>123</v>
      </c>
      <c r="AU86" s="209" t="s">
        <v>73</v>
      </c>
      <c r="AY86" s="18" t="s">
        <v>122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8" t="s">
        <v>81</v>
      </c>
      <c r="BK86" s="210">
        <f>ROUND(I86*H86,2)</f>
        <v>0</v>
      </c>
      <c r="BL86" s="18" t="s">
        <v>128</v>
      </c>
      <c r="BM86" s="209" t="s">
        <v>477</v>
      </c>
    </row>
    <row r="87" s="2" customFormat="1">
      <c r="A87" s="39"/>
      <c r="B87" s="40"/>
      <c r="C87" s="41"/>
      <c r="D87" s="259" t="s">
        <v>465</v>
      </c>
      <c r="E87" s="41"/>
      <c r="F87" s="260" t="s">
        <v>478</v>
      </c>
      <c r="G87" s="41"/>
      <c r="H87" s="41"/>
      <c r="I87" s="261"/>
      <c r="J87" s="41"/>
      <c r="K87" s="41"/>
      <c r="L87" s="45"/>
      <c r="M87" s="262"/>
      <c r="N87" s="263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465</v>
      </c>
      <c r="AU87" s="18" t="s">
        <v>73</v>
      </c>
    </row>
    <row r="88" s="2" customFormat="1" ht="24.15" customHeight="1">
      <c r="A88" s="39"/>
      <c r="B88" s="40"/>
      <c r="C88" s="244" t="s">
        <v>154</v>
      </c>
      <c r="D88" s="244" t="s">
        <v>147</v>
      </c>
      <c r="E88" s="245" t="s">
        <v>479</v>
      </c>
      <c r="F88" s="246" t="s">
        <v>480</v>
      </c>
      <c r="G88" s="247" t="s">
        <v>157</v>
      </c>
      <c r="H88" s="248">
        <v>8</v>
      </c>
      <c r="I88" s="249"/>
      <c r="J88" s="250">
        <f>ROUND(I88*H88,2)</f>
        <v>0</v>
      </c>
      <c r="K88" s="246" t="s">
        <v>481</v>
      </c>
      <c r="L88" s="251"/>
      <c r="M88" s="252" t="s">
        <v>21</v>
      </c>
      <c r="N88" s="253" t="s">
        <v>44</v>
      </c>
      <c r="O88" s="85"/>
      <c r="P88" s="207">
        <f>O88*H88</f>
        <v>0</v>
      </c>
      <c r="Q88" s="207">
        <v>8.0000000000000007E-05</v>
      </c>
      <c r="R88" s="207">
        <f>Q88*H88</f>
        <v>0.00064000000000000005</v>
      </c>
      <c r="S88" s="207">
        <v>0</v>
      </c>
      <c r="T88" s="208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9" t="s">
        <v>150</v>
      </c>
      <c r="AT88" s="209" t="s">
        <v>147</v>
      </c>
      <c r="AU88" s="209" t="s">
        <v>73</v>
      </c>
      <c r="AY88" s="18" t="s">
        <v>122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8" t="s">
        <v>81</v>
      </c>
      <c r="BK88" s="210">
        <f>ROUND(I88*H88,2)</f>
        <v>0</v>
      </c>
      <c r="BL88" s="18" t="s">
        <v>150</v>
      </c>
      <c r="BM88" s="209" t="s">
        <v>482</v>
      </c>
    </row>
    <row r="89" s="2" customFormat="1" ht="44.25" customHeight="1">
      <c r="A89" s="39"/>
      <c r="B89" s="40"/>
      <c r="C89" s="244" t="s">
        <v>159</v>
      </c>
      <c r="D89" s="244" t="s">
        <v>147</v>
      </c>
      <c r="E89" s="245" t="s">
        <v>483</v>
      </c>
      <c r="F89" s="246" t="s">
        <v>484</v>
      </c>
      <c r="G89" s="247" t="s">
        <v>145</v>
      </c>
      <c r="H89" s="248">
        <v>10</v>
      </c>
      <c r="I89" s="249"/>
      <c r="J89" s="250">
        <f>ROUND(I89*H89,2)</f>
        <v>0</v>
      </c>
      <c r="K89" s="246" t="s">
        <v>463</v>
      </c>
      <c r="L89" s="251"/>
      <c r="M89" s="252" t="s">
        <v>21</v>
      </c>
      <c r="N89" s="253" t="s">
        <v>44</v>
      </c>
      <c r="O89" s="85"/>
      <c r="P89" s="207">
        <f>O89*H89</f>
        <v>0</v>
      </c>
      <c r="Q89" s="207">
        <v>6.0000000000000002E-05</v>
      </c>
      <c r="R89" s="207">
        <f>Q89*H89</f>
        <v>0.00060000000000000006</v>
      </c>
      <c r="S89" s="207">
        <v>0</v>
      </c>
      <c r="T89" s="208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9" t="s">
        <v>150</v>
      </c>
      <c r="AT89" s="209" t="s">
        <v>147</v>
      </c>
      <c r="AU89" s="209" t="s">
        <v>73</v>
      </c>
      <c r="AY89" s="18" t="s">
        <v>122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8" t="s">
        <v>81</v>
      </c>
      <c r="BK89" s="210">
        <f>ROUND(I89*H89,2)</f>
        <v>0</v>
      </c>
      <c r="BL89" s="18" t="s">
        <v>150</v>
      </c>
      <c r="BM89" s="209" t="s">
        <v>485</v>
      </c>
    </row>
    <row r="90" s="2" customFormat="1" ht="49.05" customHeight="1">
      <c r="A90" s="39"/>
      <c r="B90" s="40"/>
      <c r="C90" s="198" t="s">
        <v>164</v>
      </c>
      <c r="D90" s="198" t="s">
        <v>123</v>
      </c>
      <c r="E90" s="199" t="s">
        <v>486</v>
      </c>
      <c r="F90" s="200" t="s">
        <v>487</v>
      </c>
      <c r="G90" s="201" t="s">
        <v>145</v>
      </c>
      <c r="H90" s="202">
        <v>25</v>
      </c>
      <c r="I90" s="203"/>
      <c r="J90" s="204">
        <f>ROUND(I90*H90,2)</f>
        <v>0</v>
      </c>
      <c r="K90" s="200" t="s">
        <v>463</v>
      </c>
      <c r="L90" s="45"/>
      <c r="M90" s="205" t="s">
        <v>21</v>
      </c>
      <c r="N90" s="206" t="s">
        <v>44</v>
      </c>
      <c r="O90" s="85"/>
      <c r="P90" s="207">
        <f>O90*H90</f>
        <v>0</v>
      </c>
      <c r="Q90" s="207">
        <v>0.0036600000000000001</v>
      </c>
      <c r="R90" s="207">
        <f>Q90*H90</f>
        <v>0.091499999999999998</v>
      </c>
      <c r="S90" s="207">
        <v>0</v>
      </c>
      <c r="T90" s="208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09" t="s">
        <v>128</v>
      </c>
      <c r="AT90" s="209" t="s">
        <v>123</v>
      </c>
      <c r="AU90" s="209" t="s">
        <v>73</v>
      </c>
      <c r="AY90" s="18" t="s">
        <v>122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8" t="s">
        <v>81</v>
      </c>
      <c r="BK90" s="210">
        <f>ROUND(I90*H90,2)</f>
        <v>0</v>
      </c>
      <c r="BL90" s="18" t="s">
        <v>128</v>
      </c>
      <c r="BM90" s="209" t="s">
        <v>488</v>
      </c>
    </row>
    <row r="91" s="2" customFormat="1">
      <c r="A91" s="39"/>
      <c r="B91" s="40"/>
      <c r="C91" s="41"/>
      <c r="D91" s="259" t="s">
        <v>465</v>
      </c>
      <c r="E91" s="41"/>
      <c r="F91" s="260" t="s">
        <v>489</v>
      </c>
      <c r="G91" s="41"/>
      <c r="H91" s="41"/>
      <c r="I91" s="261"/>
      <c r="J91" s="41"/>
      <c r="K91" s="41"/>
      <c r="L91" s="45"/>
      <c r="M91" s="262"/>
      <c r="N91" s="263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465</v>
      </c>
      <c r="AU91" s="18" t="s">
        <v>73</v>
      </c>
    </row>
    <row r="92" s="2" customFormat="1" ht="24.15" customHeight="1">
      <c r="A92" s="39"/>
      <c r="B92" s="40"/>
      <c r="C92" s="244" t="s">
        <v>168</v>
      </c>
      <c r="D92" s="244" t="s">
        <v>147</v>
      </c>
      <c r="E92" s="245" t="s">
        <v>490</v>
      </c>
      <c r="F92" s="246" t="s">
        <v>491</v>
      </c>
      <c r="G92" s="247" t="s">
        <v>145</v>
      </c>
      <c r="H92" s="248">
        <v>25</v>
      </c>
      <c r="I92" s="249"/>
      <c r="J92" s="250">
        <f>ROUND(I92*H92,2)</f>
        <v>0</v>
      </c>
      <c r="K92" s="246" t="s">
        <v>463</v>
      </c>
      <c r="L92" s="251"/>
      <c r="M92" s="252" t="s">
        <v>21</v>
      </c>
      <c r="N92" s="253" t="s">
        <v>44</v>
      </c>
      <c r="O92" s="85"/>
      <c r="P92" s="207">
        <f>O92*H92</f>
        <v>0</v>
      </c>
      <c r="Q92" s="207">
        <v>0.035000000000000003</v>
      </c>
      <c r="R92" s="207">
        <f>Q92*H92</f>
        <v>0.87500000000000011</v>
      </c>
      <c r="S92" s="207">
        <v>0</v>
      </c>
      <c r="T92" s="208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9" t="s">
        <v>150</v>
      </c>
      <c r="AT92" s="209" t="s">
        <v>147</v>
      </c>
      <c r="AU92" s="209" t="s">
        <v>73</v>
      </c>
      <c r="AY92" s="18" t="s">
        <v>122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8" t="s">
        <v>81</v>
      </c>
      <c r="BK92" s="210">
        <f>ROUND(I92*H92,2)</f>
        <v>0</v>
      </c>
      <c r="BL92" s="18" t="s">
        <v>150</v>
      </c>
      <c r="BM92" s="209" t="s">
        <v>492</v>
      </c>
    </row>
    <row r="93" s="2" customFormat="1" ht="37.8" customHeight="1">
      <c r="A93" s="39"/>
      <c r="B93" s="40"/>
      <c r="C93" s="198" t="s">
        <v>173</v>
      </c>
      <c r="D93" s="198" t="s">
        <v>123</v>
      </c>
      <c r="E93" s="199" t="s">
        <v>493</v>
      </c>
      <c r="F93" s="200" t="s">
        <v>494</v>
      </c>
      <c r="G93" s="201" t="s">
        <v>157</v>
      </c>
      <c r="H93" s="202">
        <v>2</v>
      </c>
      <c r="I93" s="203"/>
      <c r="J93" s="204">
        <f>ROUND(I93*H93,2)</f>
        <v>0</v>
      </c>
      <c r="K93" s="200" t="s">
        <v>463</v>
      </c>
      <c r="L93" s="45"/>
      <c r="M93" s="205" t="s">
        <v>21</v>
      </c>
      <c r="N93" s="206" t="s">
        <v>44</v>
      </c>
      <c r="O93" s="85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09" t="s">
        <v>128</v>
      </c>
      <c r="AT93" s="209" t="s">
        <v>123</v>
      </c>
      <c r="AU93" s="209" t="s">
        <v>73</v>
      </c>
      <c r="AY93" s="18" t="s">
        <v>122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8" t="s">
        <v>81</v>
      </c>
      <c r="BK93" s="210">
        <f>ROUND(I93*H93,2)</f>
        <v>0</v>
      </c>
      <c r="BL93" s="18" t="s">
        <v>128</v>
      </c>
      <c r="BM93" s="209" t="s">
        <v>495</v>
      </c>
    </row>
    <row r="94" s="2" customFormat="1">
      <c r="A94" s="39"/>
      <c r="B94" s="40"/>
      <c r="C94" s="41"/>
      <c r="D94" s="259" t="s">
        <v>465</v>
      </c>
      <c r="E94" s="41"/>
      <c r="F94" s="260" t="s">
        <v>496</v>
      </c>
      <c r="G94" s="41"/>
      <c r="H94" s="41"/>
      <c r="I94" s="261"/>
      <c r="J94" s="41"/>
      <c r="K94" s="41"/>
      <c r="L94" s="45"/>
      <c r="M94" s="262"/>
      <c r="N94" s="263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465</v>
      </c>
      <c r="AU94" s="18" t="s">
        <v>73</v>
      </c>
    </row>
    <row r="95" s="2" customFormat="1" ht="37.8" customHeight="1">
      <c r="A95" s="39"/>
      <c r="B95" s="40"/>
      <c r="C95" s="198" t="s">
        <v>177</v>
      </c>
      <c r="D95" s="198" t="s">
        <v>123</v>
      </c>
      <c r="E95" s="199" t="s">
        <v>497</v>
      </c>
      <c r="F95" s="200" t="s">
        <v>498</v>
      </c>
      <c r="G95" s="201" t="s">
        <v>157</v>
      </c>
      <c r="H95" s="202">
        <v>2</v>
      </c>
      <c r="I95" s="203"/>
      <c r="J95" s="204">
        <f>ROUND(I95*H95,2)</f>
        <v>0</v>
      </c>
      <c r="K95" s="200" t="s">
        <v>463</v>
      </c>
      <c r="L95" s="45"/>
      <c r="M95" s="205" t="s">
        <v>21</v>
      </c>
      <c r="N95" s="206" t="s">
        <v>44</v>
      </c>
      <c r="O95" s="85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09" t="s">
        <v>128</v>
      </c>
      <c r="AT95" s="209" t="s">
        <v>123</v>
      </c>
      <c r="AU95" s="209" t="s">
        <v>73</v>
      </c>
      <c r="AY95" s="18" t="s">
        <v>122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8" t="s">
        <v>81</v>
      </c>
      <c r="BK95" s="210">
        <f>ROUND(I95*H95,2)</f>
        <v>0</v>
      </c>
      <c r="BL95" s="18" t="s">
        <v>128</v>
      </c>
      <c r="BM95" s="209" t="s">
        <v>499</v>
      </c>
    </row>
    <row r="96" s="2" customFormat="1">
      <c r="A96" s="39"/>
      <c r="B96" s="40"/>
      <c r="C96" s="41"/>
      <c r="D96" s="259" t="s">
        <v>465</v>
      </c>
      <c r="E96" s="41"/>
      <c r="F96" s="260" t="s">
        <v>500</v>
      </c>
      <c r="G96" s="41"/>
      <c r="H96" s="41"/>
      <c r="I96" s="261"/>
      <c r="J96" s="41"/>
      <c r="K96" s="41"/>
      <c r="L96" s="45"/>
      <c r="M96" s="264"/>
      <c r="N96" s="265"/>
      <c r="O96" s="256"/>
      <c r="P96" s="256"/>
      <c r="Q96" s="256"/>
      <c r="R96" s="256"/>
      <c r="S96" s="256"/>
      <c r="T96" s="26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465</v>
      </c>
      <c r="AU96" s="18" t="s">
        <v>73</v>
      </c>
    </row>
    <row r="97" s="2" customFormat="1" ht="6.96" customHeight="1">
      <c r="A97" s="39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45"/>
      <c r="M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</sheetData>
  <sheetProtection sheet="1" autoFilter="0" formatColumns="0" formatRows="0" objects="1" scenarios="1" spinCount="100000" saltValue="hgc9eJYEEUaAU5Xm2lWZKYfirBPsQXNme3+xS2HEdxj0fBP7NP2xNJdNmt+hI1o1i/yisoFfH4xpIky+Wlz0ZQ==" hashValue="6fO5IBjCmjJdJVBQ5CQoI0LUMx3nmE/ase78gsH0/ol6zPAVMgnveVca+qsiiTvBQvX2uOraNea3kNxZYBSBWQ==" algorithmName="SHA-512" password="CC35"/>
  <autoFilter ref="C78:K96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1" r:id="rId1" display="https://podminky.urs.cz/item/CS_URS_2024_02/111301111"/>
    <hyperlink ref="F83" r:id="rId2" display="https://podminky.urs.cz/item/CS_URS_2024_02/460581111"/>
    <hyperlink ref="F85" r:id="rId3" display="https://podminky.urs.cz/item/CS_URS_2024_02/460481132"/>
    <hyperlink ref="F87" r:id="rId4" display="https://podminky.urs.cz/item/CS_URS_2024_02/460581131"/>
    <hyperlink ref="F91" r:id="rId5" display="https://podminky.urs.cz/item/CS_URS_2024_02/460631214"/>
    <hyperlink ref="F94" r:id="rId6" display="https://podminky.urs.cz/item/CS_URS_2024_02/460633113"/>
    <hyperlink ref="F96" r:id="rId7" display="https://podminky.urs.cz/item/CS_URS_2024_02/46063321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83</v>
      </c>
    </row>
    <row r="4" s="1" customFormat="1" ht="24.96" customHeight="1">
      <c r="B4" s="21"/>
      <c r="D4" s="132" t="s">
        <v>94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26.25" customHeight="1">
      <c r="B7" s="21"/>
      <c r="E7" s="135" t="str">
        <f>'Rekapitulace zakázky'!K6</f>
        <v>Oprava přejezdového zabezpečovacího zařízení na přejezdu P6503 v km 248,943 v úseku Jistebník - Studénka</v>
      </c>
      <c r="F7" s="134"/>
      <c r="G7" s="134"/>
      <c r="H7" s="134"/>
      <c r="L7" s="21"/>
    </row>
    <row r="8" s="2" customFormat="1" ht="12" customHeight="1">
      <c r="A8" s="39"/>
      <c r="B8" s="45"/>
      <c r="C8" s="39"/>
      <c r="D8" s="134" t="s">
        <v>95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501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18</v>
      </c>
      <c r="E11" s="39"/>
      <c r="F11" s="138" t="s">
        <v>19</v>
      </c>
      <c r="G11" s="39"/>
      <c r="H11" s="39"/>
      <c r="I11" s="134" t="s">
        <v>20</v>
      </c>
      <c r="J11" s="138" t="s">
        <v>21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22</v>
      </c>
      <c r="E12" s="39"/>
      <c r="F12" s="138" t="s">
        <v>23</v>
      </c>
      <c r="G12" s="39"/>
      <c r="H12" s="39"/>
      <c r="I12" s="134" t="s">
        <v>24</v>
      </c>
      <c r="J12" s="139" t="str">
        <f>'Rekapitulace zakázky'!AN8</f>
        <v>23. 5. 2024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26</v>
      </c>
      <c r="E14" s="39"/>
      <c r="F14" s="39"/>
      <c r="G14" s="39"/>
      <c r="H14" s="39"/>
      <c r="I14" s="134" t="s">
        <v>27</v>
      </c>
      <c r="J14" s="138" t="s">
        <v>21</v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28</v>
      </c>
      <c r="F15" s="39"/>
      <c r="G15" s="39"/>
      <c r="H15" s="39"/>
      <c r="I15" s="134" t="s">
        <v>29</v>
      </c>
      <c r="J15" s="138" t="s">
        <v>21</v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30</v>
      </c>
      <c r="E17" s="39"/>
      <c r="F17" s="39"/>
      <c r="G17" s="39"/>
      <c r="H17" s="39"/>
      <c r="I17" s="134" t="s">
        <v>27</v>
      </c>
      <c r="J17" s="34" t="str">
        <f>'Rekapitulace zakázky'!AN13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38"/>
      <c r="G18" s="138"/>
      <c r="H18" s="138"/>
      <c r="I18" s="134" t="s">
        <v>29</v>
      </c>
      <c r="J18" s="34" t="str">
        <f>'Rekapitulace zakázky'!AN14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32</v>
      </c>
      <c r="E20" s="39"/>
      <c r="F20" s="39"/>
      <c r="G20" s="39"/>
      <c r="H20" s="39"/>
      <c r="I20" s="134" t="s">
        <v>27</v>
      </c>
      <c r="J20" s="138" t="str">
        <f>IF('Rekapitulace zakázky'!AN16="","",'Rekapitulace zakázky'!AN16)</f>
        <v/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tr">
        <f>IF('Rekapitulace zakázky'!E17="","",'Rekapitulace zakázky'!E17)</f>
        <v xml:space="preserve"> </v>
      </c>
      <c r="F21" s="39"/>
      <c r="G21" s="39"/>
      <c r="H21" s="39"/>
      <c r="I21" s="134" t="s">
        <v>29</v>
      </c>
      <c r="J21" s="138" t="str">
        <f>IF('Rekapitulace zakázky'!AN17="","",'Rekapitulace zakázky'!AN17)</f>
        <v/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35</v>
      </c>
      <c r="E23" s="39"/>
      <c r="F23" s="39"/>
      <c r="G23" s="39"/>
      <c r="H23" s="39"/>
      <c r="I23" s="134" t="s">
        <v>27</v>
      </c>
      <c r="J23" s="138" t="s">
        <v>21</v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36</v>
      </c>
      <c r="F24" s="39"/>
      <c r="G24" s="39"/>
      <c r="H24" s="39"/>
      <c r="I24" s="134" t="s">
        <v>29</v>
      </c>
      <c r="J24" s="138" t="s">
        <v>21</v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37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5" t="s">
        <v>39</v>
      </c>
      <c r="E30" s="39"/>
      <c r="F30" s="39"/>
      <c r="G30" s="39"/>
      <c r="H30" s="39"/>
      <c r="I30" s="39"/>
      <c r="J30" s="146">
        <f>ROUND(J80, 2)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7" t="s">
        <v>41</v>
      </c>
      <c r="G32" s="39"/>
      <c r="H32" s="39"/>
      <c r="I32" s="147" t="s">
        <v>40</v>
      </c>
      <c r="J32" s="147" t="s">
        <v>42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8" t="s">
        <v>43</v>
      </c>
      <c r="E33" s="134" t="s">
        <v>44</v>
      </c>
      <c r="F33" s="149">
        <f>ROUND((SUM(BE80:BE92)),  2)</f>
        <v>0</v>
      </c>
      <c r="G33" s="39"/>
      <c r="H33" s="39"/>
      <c r="I33" s="150">
        <v>0.20999999999999999</v>
      </c>
      <c r="J33" s="149">
        <f>ROUND(((SUM(BE80:BE92))*I33),  2)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4" t="s">
        <v>45</v>
      </c>
      <c r="F34" s="149">
        <f>ROUND((SUM(BF80:BF92)),  2)</f>
        <v>0</v>
      </c>
      <c r="G34" s="39"/>
      <c r="H34" s="39"/>
      <c r="I34" s="150">
        <v>0.12</v>
      </c>
      <c r="J34" s="149">
        <f>ROUND(((SUM(BF80:BF92))*I34),  2)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4" t="s">
        <v>46</v>
      </c>
      <c r="F35" s="149">
        <f>ROUND((SUM(BG80:BG92)),  2)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47</v>
      </c>
      <c r="F36" s="149">
        <f>ROUND((SUM(BH80:BH92)),  2)</f>
        <v>0</v>
      </c>
      <c r="G36" s="39"/>
      <c r="H36" s="39"/>
      <c r="I36" s="150">
        <v>0.12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48</v>
      </c>
      <c r="F37" s="149">
        <f>ROUND((SUM(BI80:BI92)),  2)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2" t="str">
        <f>E7</f>
        <v>Oprava přejezdového zabezpečovacího zařízení na přejezdu P6503 v km 248,943 v úseku Jistebník - Studénka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--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PZS km 248,943 Studénka - Jistebník</v>
      </c>
      <c r="G52" s="41"/>
      <c r="H52" s="41"/>
      <c r="I52" s="33" t="s">
        <v>24</v>
      </c>
      <c r="J52" s="73" t="str">
        <f>IF(J12="","",J12)</f>
        <v>23. 5. 2024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32</v>
      </c>
      <c r="J54" s="37" t="str">
        <f>E21</f>
        <v xml:space="preserve"> 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Jana Kotasková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3" t="s">
        <v>98</v>
      </c>
      <c r="D57" s="164"/>
      <c r="E57" s="164"/>
      <c r="F57" s="164"/>
      <c r="G57" s="164"/>
      <c r="H57" s="164"/>
      <c r="I57" s="164"/>
      <c r="J57" s="165" t="s">
        <v>99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6" t="s">
        <v>71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67"/>
      <c r="C60" s="168"/>
      <c r="D60" s="169" t="s">
        <v>502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108</v>
      </c>
      <c r="D67" s="41"/>
      <c r="E67" s="41"/>
      <c r="F67" s="41"/>
      <c r="G67" s="41"/>
      <c r="H67" s="41"/>
      <c r="I67" s="41"/>
      <c r="J67" s="41"/>
      <c r="K67" s="41"/>
      <c r="L67" s="13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6.25" customHeight="1">
      <c r="A70" s="39"/>
      <c r="B70" s="40"/>
      <c r="C70" s="41"/>
      <c r="D70" s="41"/>
      <c r="E70" s="162" t="str">
        <f>E7</f>
        <v>Oprava přejezdového zabezpečovacího zařízení na přejezdu P6503 v km 248,943 v úseku Jistebník - Studénka</v>
      </c>
      <c r="F70" s="33"/>
      <c r="G70" s="33"/>
      <c r="H70" s="33"/>
      <c r="I70" s="41"/>
      <c r="J70" s="41"/>
      <c r="K70" s="41"/>
      <c r="L70" s="13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95</v>
      </c>
      <c r="D71" s="41"/>
      <c r="E71" s="41"/>
      <c r="F71" s="41"/>
      <c r="G71" s="41"/>
      <c r="H71" s="41"/>
      <c r="I71" s="41"/>
      <c r="J71" s="41"/>
      <c r="K71" s="41"/>
      <c r="L71" s="13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VON - --</v>
      </c>
      <c r="F72" s="41"/>
      <c r="G72" s="41"/>
      <c r="H72" s="41"/>
      <c r="I72" s="41"/>
      <c r="J72" s="41"/>
      <c r="K72" s="41"/>
      <c r="L72" s="13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22</v>
      </c>
      <c r="D74" s="41"/>
      <c r="E74" s="41"/>
      <c r="F74" s="28" t="str">
        <f>F12</f>
        <v>PZS km 248,943 Studénka - Jistebník</v>
      </c>
      <c r="G74" s="41"/>
      <c r="H74" s="41"/>
      <c r="I74" s="33" t="s">
        <v>24</v>
      </c>
      <c r="J74" s="73" t="str">
        <f>IF(J12="","",J12)</f>
        <v>23. 5. 2024</v>
      </c>
      <c r="K74" s="4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26</v>
      </c>
      <c r="D76" s="41"/>
      <c r="E76" s="41"/>
      <c r="F76" s="28" t="str">
        <f>E15</f>
        <v>Správa železnic, státní organizace</v>
      </c>
      <c r="G76" s="41"/>
      <c r="H76" s="41"/>
      <c r="I76" s="33" t="s">
        <v>32</v>
      </c>
      <c r="J76" s="37" t="str">
        <f>E21</f>
        <v xml:space="preserve"> </v>
      </c>
      <c r="K76" s="41"/>
      <c r="L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30</v>
      </c>
      <c r="D77" s="41"/>
      <c r="E77" s="41"/>
      <c r="F77" s="28" t="str">
        <f>IF(E18="","",E18)</f>
        <v>Vyplň údaj</v>
      </c>
      <c r="G77" s="41"/>
      <c r="H77" s="41"/>
      <c r="I77" s="33" t="s">
        <v>35</v>
      </c>
      <c r="J77" s="37" t="str">
        <f>E24</f>
        <v>Jana Kotasková</v>
      </c>
      <c r="K77" s="41"/>
      <c r="L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0" customFormat="1" ht="29.28" customHeight="1">
      <c r="A79" s="173"/>
      <c r="B79" s="174"/>
      <c r="C79" s="175" t="s">
        <v>109</v>
      </c>
      <c r="D79" s="176" t="s">
        <v>58</v>
      </c>
      <c r="E79" s="176" t="s">
        <v>54</v>
      </c>
      <c r="F79" s="176" t="s">
        <v>55</v>
      </c>
      <c r="G79" s="176" t="s">
        <v>110</v>
      </c>
      <c r="H79" s="176" t="s">
        <v>111</v>
      </c>
      <c r="I79" s="176" t="s">
        <v>112</v>
      </c>
      <c r="J79" s="176" t="s">
        <v>99</v>
      </c>
      <c r="K79" s="177" t="s">
        <v>113</v>
      </c>
      <c r="L79" s="178"/>
      <c r="M79" s="93" t="s">
        <v>21</v>
      </c>
      <c r="N79" s="94" t="s">
        <v>43</v>
      </c>
      <c r="O79" s="94" t="s">
        <v>114</v>
      </c>
      <c r="P79" s="94" t="s">
        <v>115</v>
      </c>
      <c r="Q79" s="94" t="s">
        <v>116</v>
      </c>
      <c r="R79" s="94" t="s">
        <v>117</v>
      </c>
      <c r="S79" s="94" t="s">
        <v>118</v>
      </c>
      <c r="T79" s="95" t="s">
        <v>119</v>
      </c>
      <c r="U79" s="173"/>
      <c r="V79" s="173"/>
      <c r="W79" s="173"/>
      <c r="X79" s="173"/>
      <c r="Y79" s="173"/>
      <c r="Z79" s="173"/>
      <c r="AA79" s="173"/>
      <c r="AB79" s="173"/>
      <c r="AC79" s="173"/>
      <c r="AD79" s="173"/>
      <c r="AE79" s="173"/>
    </row>
    <row r="80" s="2" customFormat="1" ht="22.8" customHeight="1">
      <c r="A80" s="39"/>
      <c r="B80" s="40"/>
      <c r="C80" s="100" t="s">
        <v>120</v>
      </c>
      <c r="D80" s="41"/>
      <c r="E80" s="41"/>
      <c r="F80" s="41"/>
      <c r="G80" s="41"/>
      <c r="H80" s="41"/>
      <c r="I80" s="41"/>
      <c r="J80" s="179">
        <f>BK80</f>
        <v>0</v>
      </c>
      <c r="K80" s="41"/>
      <c r="L80" s="45"/>
      <c r="M80" s="96"/>
      <c r="N80" s="180"/>
      <c r="O80" s="97"/>
      <c r="P80" s="181">
        <f>P81</f>
        <v>0</v>
      </c>
      <c r="Q80" s="97"/>
      <c r="R80" s="181">
        <f>R81</f>
        <v>0</v>
      </c>
      <c r="S80" s="97"/>
      <c r="T80" s="182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72</v>
      </c>
      <c r="AU80" s="18" t="s">
        <v>100</v>
      </c>
      <c r="BK80" s="183">
        <f>BK81</f>
        <v>0</v>
      </c>
    </row>
    <row r="81" s="11" customFormat="1" ht="25.92" customHeight="1">
      <c r="A81" s="11"/>
      <c r="B81" s="184"/>
      <c r="C81" s="185"/>
      <c r="D81" s="186" t="s">
        <v>72</v>
      </c>
      <c r="E81" s="187" t="s">
        <v>503</v>
      </c>
      <c r="F81" s="187" t="s">
        <v>504</v>
      </c>
      <c r="G81" s="185"/>
      <c r="H81" s="185"/>
      <c r="I81" s="188"/>
      <c r="J81" s="189">
        <f>BK81</f>
        <v>0</v>
      </c>
      <c r="K81" s="185"/>
      <c r="L81" s="190"/>
      <c r="M81" s="191"/>
      <c r="N81" s="192"/>
      <c r="O81" s="192"/>
      <c r="P81" s="193">
        <f>SUM(P82:P92)</f>
        <v>0</v>
      </c>
      <c r="Q81" s="192"/>
      <c r="R81" s="193">
        <f>SUM(R82:R92)</f>
        <v>0</v>
      </c>
      <c r="S81" s="192"/>
      <c r="T81" s="194">
        <f>SUM(T82:T92)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5" t="s">
        <v>154</v>
      </c>
      <c r="AT81" s="196" t="s">
        <v>72</v>
      </c>
      <c r="AU81" s="196" t="s">
        <v>73</v>
      </c>
      <c r="AY81" s="195" t="s">
        <v>122</v>
      </c>
      <c r="BK81" s="197">
        <f>SUM(BK82:BK92)</f>
        <v>0</v>
      </c>
    </row>
    <row r="82" s="2" customFormat="1" ht="100.5" customHeight="1">
      <c r="A82" s="39"/>
      <c r="B82" s="40"/>
      <c r="C82" s="198" t="s">
        <v>81</v>
      </c>
      <c r="D82" s="198" t="s">
        <v>123</v>
      </c>
      <c r="E82" s="199" t="s">
        <v>505</v>
      </c>
      <c r="F82" s="200" t="s">
        <v>506</v>
      </c>
      <c r="G82" s="201" t="s">
        <v>507</v>
      </c>
      <c r="H82" s="202">
        <v>1</v>
      </c>
      <c r="I82" s="203"/>
      <c r="J82" s="204">
        <f>ROUND(I82*H82,2)</f>
        <v>0</v>
      </c>
      <c r="K82" s="200" t="s">
        <v>127</v>
      </c>
      <c r="L82" s="45"/>
      <c r="M82" s="205" t="s">
        <v>21</v>
      </c>
      <c r="N82" s="206" t="s">
        <v>44</v>
      </c>
      <c r="O82" s="85"/>
      <c r="P82" s="207">
        <f>O82*H82</f>
        <v>0</v>
      </c>
      <c r="Q82" s="207">
        <v>0</v>
      </c>
      <c r="R82" s="207">
        <f>Q82*H82</f>
        <v>0</v>
      </c>
      <c r="S82" s="207">
        <v>0</v>
      </c>
      <c r="T82" s="208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09" t="s">
        <v>508</v>
      </c>
      <c r="AT82" s="209" t="s">
        <v>123</v>
      </c>
      <c r="AU82" s="209" t="s">
        <v>81</v>
      </c>
      <c r="AY82" s="18" t="s">
        <v>122</v>
      </c>
      <c r="BE82" s="210">
        <f>IF(N82="základní",J82,0)</f>
        <v>0</v>
      </c>
      <c r="BF82" s="210">
        <f>IF(N82="snížená",J82,0)</f>
        <v>0</v>
      </c>
      <c r="BG82" s="210">
        <f>IF(N82="zákl. přenesená",J82,0)</f>
        <v>0</v>
      </c>
      <c r="BH82" s="210">
        <f>IF(N82="sníž. přenesená",J82,0)</f>
        <v>0</v>
      </c>
      <c r="BI82" s="210">
        <f>IF(N82="nulová",J82,0)</f>
        <v>0</v>
      </c>
      <c r="BJ82" s="18" t="s">
        <v>81</v>
      </c>
      <c r="BK82" s="210">
        <f>ROUND(I82*H82,2)</f>
        <v>0</v>
      </c>
      <c r="BL82" s="18" t="s">
        <v>508</v>
      </c>
      <c r="BM82" s="209" t="s">
        <v>509</v>
      </c>
    </row>
    <row r="83" s="2" customFormat="1" ht="78" customHeight="1">
      <c r="A83" s="39"/>
      <c r="B83" s="40"/>
      <c r="C83" s="198" t="s">
        <v>83</v>
      </c>
      <c r="D83" s="198" t="s">
        <v>123</v>
      </c>
      <c r="E83" s="199" t="s">
        <v>510</v>
      </c>
      <c r="F83" s="200" t="s">
        <v>511</v>
      </c>
      <c r="G83" s="201" t="s">
        <v>507</v>
      </c>
      <c r="H83" s="202">
        <v>1</v>
      </c>
      <c r="I83" s="203"/>
      <c r="J83" s="204">
        <f>ROUND(I83*H83,2)</f>
        <v>0</v>
      </c>
      <c r="K83" s="200" t="s">
        <v>127</v>
      </c>
      <c r="L83" s="45"/>
      <c r="M83" s="205" t="s">
        <v>21</v>
      </c>
      <c r="N83" s="206" t="s">
        <v>44</v>
      </c>
      <c r="O83" s="85"/>
      <c r="P83" s="207">
        <f>O83*H83</f>
        <v>0</v>
      </c>
      <c r="Q83" s="207">
        <v>0</v>
      </c>
      <c r="R83" s="207">
        <f>Q83*H83</f>
        <v>0</v>
      </c>
      <c r="S83" s="207">
        <v>0</v>
      </c>
      <c r="T83" s="208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09" t="s">
        <v>508</v>
      </c>
      <c r="AT83" s="209" t="s">
        <v>123</v>
      </c>
      <c r="AU83" s="209" t="s">
        <v>81</v>
      </c>
      <c r="AY83" s="18" t="s">
        <v>122</v>
      </c>
      <c r="BE83" s="210">
        <f>IF(N83="základní",J83,0)</f>
        <v>0</v>
      </c>
      <c r="BF83" s="210">
        <f>IF(N83="snížená",J83,0)</f>
        <v>0</v>
      </c>
      <c r="BG83" s="210">
        <f>IF(N83="zákl. přenesená",J83,0)</f>
        <v>0</v>
      </c>
      <c r="BH83" s="210">
        <f>IF(N83="sníž. přenesená",J83,0)</f>
        <v>0</v>
      </c>
      <c r="BI83" s="210">
        <f>IF(N83="nulová",J83,0)</f>
        <v>0</v>
      </c>
      <c r="BJ83" s="18" t="s">
        <v>81</v>
      </c>
      <c r="BK83" s="210">
        <f>ROUND(I83*H83,2)</f>
        <v>0</v>
      </c>
      <c r="BL83" s="18" t="s">
        <v>508</v>
      </c>
      <c r="BM83" s="209" t="s">
        <v>512</v>
      </c>
    </row>
    <row r="84" s="2" customFormat="1" ht="101.25" customHeight="1">
      <c r="A84" s="39"/>
      <c r="B84" s="40"/>
      <c r="C84" s="198" t="s">
        <v>142</v>
      </c>
      <c r="D84" s="198" t="s">
        <v>123</v>
      </c>
      <c r="E84" s="199" t="s">
        <v>513</v>
      </c>
      <c r="F84" s="200" t="s">
        <v>514</v>
      </c>
      <c r="G84" s="201" t="s">
        <v>507</v>
      </c>
      <c r="H84" s="202">
        <v>1</v>
      </c>
      <c r="I84" s="203"/>
      <c r="J84" s="204">
        <f>ROUND(I84*H84,2)</f>
        <v>0</v>
      </c>
      <c r="K84" s="200" t="s">
        <v>127</v>
      </c>
      <c r="L84" s="45"/>
      <c r="M84" s="205" t="s">
        <v>21</v>
      </c>
      <c r="N84" s="206" t="s">
        <v>44</v>
      </c>
      <c r="O84" s="85"/>
      <c r="P84" s="207">
        <f>O84*H84</f>
        <v>0</v>
      </c>
      <c r="Q84" s="207">
        <v>0</v>
      </c>
      <c r="R84" s="207">
        <f>Q84*H84</f>
        <v>0</v>
      </c>
      <c r="S84" s="207">
        <v>0</v>
      </c>
      <c r="T84" s="208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09" t="s">
        <v>508</v>
      </c>
      <c r="AT84" s="209" t="s">
        <v>123</v>
      </c>
      <c r="AU84" s="209" t="s">
        <v>81</v>
      </c>
      <c r="AY84" s="18" t="s">
        <v>122</v>
      </c>
      <c r="BE84" s="210">
        <f>IF(N84="základní",J84,0)</f>
        <v>0</v>
      </c>
      <c r="BF84" s="210">
        <f>IF(N84="snížená",J84,0)</f>
        <v>0</v>
      </c>
      <c r="BG84" s="210">
        <f>IF(N84="zákl. přenesená",J84,0)</f>
        <v>0</v>
      </c>
      <c r="BH84" s="210">
        <f>IF(N84="sníž. přenesená",J84,0)</f>
        <v>0</v>
      </c>
      <c r="BI84" s="210">
        <f>IF(N84="nulová",J84,0)</f>
        <v>0</v>
      </c>
      <c r="BJ84" s="18" t="s">
        <v>81</v>
      </c>
      <c r="BK84" s="210">
        <f>ROUND(I84*H84,2)</f>
        <v>0</v>
      </c>
      <c r="BL84" s="18" t="s">
        <v>508</v>
      </c>
      <c r="BM84" s="209" t="s">
        <v>515</v>
      </c>
    </row>
    <row r="85" s="2" customFormat="1" ht="78" customHeight="1">
      <c r="A85" s="39"/>
      <c r="B85" s="40"/>
      <c r="C85" s="198" t="s">
        <v>128</v>
      </c>
      <c r="D85" s="198" t="s">
        <v>123</v>
      </c>
      <c r="E85" s="199" t="s">
        <v>516</v>
      </c>
      <c r="F85" s="200" t="s">
        <v>517</v>
      </c>
      <c r="G85" s="201" t="s">
        <v>518</v>
      </c>
      <c r="H85" s="267"/>
      <c r="I85" s="203"/>
      <c r="J85" s="204">
        <f>ROUND(I85*H85,2)</f>
        <v>0</v>
      </c>
      <c r="K85" s="200" t="s">
        <v>127</v>
      </c>
      <c r="L85" s="45"/>
      <c r="M85" s="205" t="s">
        <v>21</v>
      </c>
      <c r="N85" s="206" t="s">
        <v>44</v>
      </c>
      <c r="O85" s="85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9" t="s">
        <v>519</v>
      </c>
      <c r="AT85" s="209" t="s">
        <v>123</v>
      </c>
      <c r="AU85" s="209" t="s">
        <v>81</v>
      </c>
      <c r="AY85" s="18" t="s">
        <v>122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8" t="s">
        <v>81</v>
      </c>
      <c r="BK85" s="210">
        <f>ROUND(I85*H85,2)</f>
        <v>0</v>
      </c>
      <c r="BL85" s="18" t="s">
        <v>519</v>
      </c>
      <c r="BM85" s="209" t="s">
        <v>520</v>
      </c>
    </row>
    <row r="86" s="12" customFormat="1">
      <c r="A86" s="12"/>
      <c r="B86" s="211"/>
      <c r="C86" s="212"/>
      <c r="D86" s="213" t="s">
        <v>130</v>
      </c>
      <c r="E86" s="214" t="s">
        <v>21</v>
      </c>
      <c r="F86" s="215" t="s">
        <v>6</v>
      </c>
      <c r="G86" s="212"/>
      <c r="H86" s="216">
        <v>0.01</v>
      </c>
      <c r="I86" s="217"/>
      <c r="J86" s="212"/>
      <c r="K86" s="212"/>
      <c r="L86" s="218"/>
      <c r="M86" s="219"/>
      <c r="N86" s="220"/>
      <c r="O86" s="220"/>
      <c r="P86" s="220"/>
      <c r="Q86" s="220"/>
      <c r="R86" s="220"/>
      <c r="S86" s="220"/>
      <c r="T86" s="221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T86" s="222" t="s">
        <v>130</v>
      </c>
      <c r="AU86" s="222" t="s">
        <v>81</v>
      </c>
      <c r="AV86" s="12" t="s">
        <v>83</v>
      </c>
      <c r="AW86" s="12" t="s">
        <v>34</v>
      </c>
      <c r="AX86" s="12" t="s">
        <v>73</v>
      </c>
      <c r="AY86" s="222" t="s">
        <v>122</v>
      </c>
    </row>
    <row r="87" s="13" customFormat="1">
      <c r="A87" s="13"/>
      <c r="B87" s="223"/>
      <c r="C87" s="224"/>
      <c r="D87" s="213" t="s">
        <v>130</v>
      </c>
      <c r="E87" s="225" t="s">
        <v>21</v>
      </c>
      <c r="F87" s="226" t="s">
        <v>521</v>
      </c>
      <c r="G87" s="224"/>
      <c r="H87" s="225" t="s">
        <v>21</v>
      </c>
      <c r="I87" s="227"/>
      <c r="J87" s="224"/>
      <c r="K87" s="224"/>
      <c r="L87" s="228"/>
      <c r="M87" s="229"/>
      <c r="N87" s="230"/>
      <c r="O87" s="230"/>
      <c r="P87" s="230"/>
      <c r="Q87" s="230"/>
      <c r="R87" s="230"/>
      <c r="S87" s="230"/>
      <c r="T87" s="231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2" t="s">
        <v>130</v>
      </c>
      <c r="AU87" s="232" t="s">
        <v>81</v>
      </c>
      <c r="AV87" s="13" t="s">
        <v>81</v>
      </c>
      <c r="AW87" s="13" t="s">
        <v>34</v>
      </c>
      <c r="AX87" s="13" t="s">
        <v>73</v>
      </c>
      <c r="AY87" s="232" t="s">
        <v>122</v>
      </c>
    </row>
    <row r="88" s="14" customFormat="1">
      <c r="A88" s="14"/>
      <c r="B88" s="233"/>
      <c r="C88" s="234"/>
      <c r="D88" s="213" t="s">
        <v>130</v>
      </c>
      <c r="E88" s="235" t="s">
        <v>21</v>
      </c>
      <c r="F88" s="236" t="s">
        <v>137</v>
      </c>
      <c r="G88" s="234"/>
      <c r="H88" s="237">
        <v>0.01</v>
      </c>
      <c r="I88" s="238"/>
      <c r="J88" s="234"/>
      <c r="K88" s="234"/>
      <c r="L88" s="239"/>
      <c r="M88" s="240"/>
      <c r="N88" s="241"/>
      <c r="O88" s="241"/>
      <c r="P88" s="241"/>
      <c r="Q88" s="241"/>
      <c r="R88" s="241"/>
      <c r="S88" s="241"/>
      <c r="T88" s="242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3" t="s">
        <v>130</v>
      </c>
      <c r="AU88" s="243" t="s">
        <v>81</v>
      </c>
      <c r="AV88" s="14" t="s">
        <v>128</v>
      </c>
      <c r="AW88" s="14" t="s">
        <v>34</v>
      </c>
      <c r="AX88" s="14" t="s">
        <v>81</v>
      </c>
      <c r="AY88" s="243" t="s">
        <v>122</v>
      </c>
    </row>
    <row r="89" s="2" customFormat="1" ht="33" customHeight="1">
      <c r="A89" s="39"/>
      <c r="B89" s="40"/>
      <c r="C89" s="198" t="s">
        <v>154</v>
      </c>
      <c r="D89" s="198" t="s">
        <v>123</v>
      </c>
      <c r="E89" s="199" t="s">
        <v>522</v>
      </c>
      <c r="F89" s="200" t="s">
        <v>523</v>
      </c>
      <c r="G89" s="201" t="s">
        <v>157</v>
      </c>
      <c r="H89" s="202">
        <v>0.085999999999999993</v>
      </c>
      <c r="I89" s="203"/>
      <c r="J89" s="204">
        <f>ROUND(I89*H89,2)</f>
        <v>0</v>
      </c>
      <c r="K89" s="200" t="s">
        <v>127</v>
      </c>
      <c r="L89" s="45"/>
      <c r="M89" s="205" t="s">
        <v>21</v>
      </c>
      <c r="N89" s="206" t="s">
        <v>44</v>
      </c>
      <c r="O89" s="85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9" t="s">
        <v>519</v>
      </c>
      <c r="AT89" s="209" t="s">
        <v>123</v>
      </c>
      <c r="AU89" s="209" t="s">
        <v>81</v>
      </c>
      <c r="AY89" s="18" t="s">
        <v>122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8" t="s">
        <v>81</v>
      </c>
      <c r="BK89" s="210">
        <f>ROUND(I89*H89,2)</f>
        <v>0</v>
      </c>
      <c r="BL89" s="18" t="s">
        <v>519</v>
      </c>
      <c r="BM89" s="209" t="s">
        <v>524</v>
      </c>
    </row>
    <row r="90" s="12" customFormat="1">
      <c r="A90" s="12"/>
      <c r="B90" s="211"/>
      <c r="C90" s="212"/>
      <c r="D90" s="213" t="s">
        <v>130</v>
      </c>
      <c r="E90" s="214" t="s">
        <v>21</v>
      </c>
      <c r="F90" s="215" t="s">
        <v>525</v>
      </c>
      <c r="G90" s="212"/>
      <c r="H90" s="216">
        <v>0.085999999999999993</v>
      </c>
      <c r="I90" s="217"/>
      <c r="J90" s="212"/>
      <c r="K90" s="212"/>
      <c r="L90" s="218"/>
      <c r="M90" s="219"/>
      <c r="N90" s="220"/>
      <c r="O90" s="220"/>
      <c r="P90" s="220"/>
      <c r="Q90" s="220"/>
      <c r="R90" s="220"/>
      <c r="S90" s="220"/>
      <c r="T90" s="221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22" t="s">
        <v>130</v>
      </c>
      <c r="AU90" s="222" t="s">
        <v>81</v>
      </c>
      <c r="AV90" s="12" t="s">
        <v>83</v>
      </c>
      <c r="AW90" s="12" t="s">
        <v>34</v>
      </c>
      <c r="AX90" s="12" t="s">
        <v>73</v>
      </c>
      <c r="AY90" s="222" t="s">
        <v>122</v>
      </c>
    </row>
    <row r="91" s="13" customFormat="1">
      <c r="A91" s="13"/>
      <c r="B91" s="223"/>
      <c r="C91" s="224"/>
      <c r="D91" s="213" t="s">
        <v>130</v>
      </c>
      <c r="E91" s="225" t="s">
        <v>21</v>
      </c>
      <c r="F91" s="226" t="s">
        <v>526</v>
      </c>
      <c r="G91" s="224"/>
      <c r="H91" s="225" t="s">
        <v>21</v>
      </c>
      <c r="I91" s="227"/>
      <c r="J91" s="224"/>
      <c r="K91" s="224"/>
      <c r="L91" s="228"/>
      <c r="M91" s="229"/>
      <c r="N91" s="230"/>
      <c r="O91" s="230"/>
      <c r="P91" s="230"/>
      <c r="Q91" s="230"/>
      <c r="R91" s="230"/>
      <c r="S91" s="230"/>
      <c r="T91" s="23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2" t="s">
        <v>130</v>
      </c>
      <c r="AU91" s="232" t="s">
        <v>81</v>
      </c>
      <c r="AV91" s="13" t="s">
        <v>81</v>
      </c>
      <c r="AW91" s="13" t="s">
        <v>34</v>
      </c>
      <c r="AX91" s="13" t="s">
        <v>73</v>
      </c>
      <c r="AY91" s="232" t="s">
        <v>122</v>
      </c>
    </row>
    <row r="92" s="14" customFormat="1">
      <c r="A92" s="14"/>
      <c r="B92" s="233"/>
      <c r="C92" s="234"/>
      <c r="D92" s="213" t="s">
        <v>130</v>
      </c>
      <c r="E92" s="235" t="s">
        <v>21</v>
      </c>
      <c r="F92" s="236" t="s">
        <v>137</v>
      </c>
      <c r="G92" s="234"/>
      <c r="H92" s="237">
        <v>0.085999999999999993</v>
      </c>
      <c r="I92" s="238"/>
      <c r="J92" s="234"/>
      <c r="K92" s="234"/>
      <c r="L92" s="239"/>
      <c r="M92" s="268"/>
      <c r="N92" s="269"/>
      <c r="O92" s="269"/>
      <c r="P92" s="269"/>
      <c r="Q92" s="269"/>
      <c r="R92" s="269"/>
      <c r="S92" s="269"/>
      <c r="T92" s="270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3" t="s">
        <v>130</v>
      </c>
      <c r="AU92" s="243" t="s">
        <v>81</v>
      </c>
      <c r="AV92" s="14" t="s">
        <v>128</v>
      </c>
      <c r="AW92" s="14" t="s">
        <v>34</v>
      </c>
      <c r="AX92" s="14" t="s">
        <v>81</v>
      </c>
      <c r="AY92" s="243" t="s">
        <v>122</v>
      </c>
    </row>
    <row r="93" s="2" customFormat="1" ht="6.96" customHeight="1">
      <c r="A93" s="39"/>
      <c r="B93" s="60"/>
      <c r="C93" s="61"/>
      <c r="D93" s="61"/>
      <c r="E93" s="61"/>
      <c r="F93" s="61"/>
      <c r="G93" s="61"/>
      <c r="H93" s="61"/>
      <c r="I93" s="61"/>
      <c r="J93" s="61"/>
      <c r="K93" s="61"/>
      <c r="L93" s="45"/>
      <c r="M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</sheetData>
  <sheetProtection sheet="1" autoFilter="0" formatColumns="0" formatRows="0" objects="1" scenarios="1" spinCount="100000" saltValue="LTFVgsrbZhXNEHVV5ysd+rBhnexBOD+YmOHBp6VZ13juf3hKJXme0ID+tl76SwHhC8JvdkGYVobsK5xUgBiAaw==" hashValue="rGuyRtErgNFuesWfJhrq31S/cwe05X3oT2T+4L3LPOw+48Dzo3N7KfvAP1P10ZAldOdaR6Sv3qm7HkXeWtccGA==" algorithmName="SHA-512" password="CC35"/>
  <autoFilter ref="C79:K9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0"/>
      <c r="C3" s="131"/>
      <c r="D3" s="131"/>
      <c r="E3" s="131"/>
      <c r="F3" s="131"/>
      <c r="G3" s="131"/>
      <c r="H3" s="21"/>
    </row>
    <row r="4" s="1" customFormat="1" ht="24.96" customHeight="1">
      <c r="B4" s="21"/>
      <c r="C4" s="132" t="s">
        <v>527</v>
      </c>
      <c r="H4" s="21"/>
    </row>
    <row r="5" s="1" customFormat="1" ht="12" customHeight="1">
      <c r="B5" s="21"/>
      <c r="C5" s="271" t="s">
        <v>13</v>
      </c>
      <c r="D5" s="142" t="s">
        <v>14</v>
      </c>
      <c r="E5" s="1"/>
      <c r="F5" s="1"/>
      <c r="H5" s="21"/>
    </row>
    <row r="6" s="1" customFormat="1" ht="36.96" customHeight="1">
      <c r="B6" s="21"/>
      <c r="C6" s="272" t="s">
        <v>16</v>
      </c>
      <c r="D6" s="273" t="s">
        <v>17</v>
      </c>
      <c r="E6" s="1"/>
      <c r="F6" s="1"/>
      <c r="H6" s="21"/>
    </row>
    <row r="7" s="1" customFormat="1" ht="24.75" customHeight="1">
      <c r="B7" s="21"/>
      <c r="C7" s="134" t="s">
        <v>24</v>
      </c>
      <c r="D7" s="139" t="str">
        <f>'Rekapitulace zakázky'!AN8</f>
        <v>23. 5. 2024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0" customFormat="1" ht="29.28" customHeight="1">
      <c r="A9" s="173"/>
      <c r="B9" s="274"/>
      <c r="C9" s="275" t="s">
        <v>54</v>
      </c>
      <c r="D9" s="276" t="s">
        <v>55</v>
      </c>
      <c r="E9" s="276" t="s">
        <v>110</v>
      </c>
      <c r="F9" s="277" t="s">
        <v>528</v>
      </c>
      <c r="G9" s="173"/>
      <c r="H9" s="274"/>
    </row>
    <row r="10" s="2" customFormat="1" ht="26.4" customHeight="1">
      <c r="A10" s="39"/>
      <c r="B10" s="45"/>
      <c r="C10" s="278" t="s">
        <v>78</v>
      </c>
      <c r="D10" s="278" t="s">
        <v>79</v>
      </c>
      <c r="E10" s="39"/>
      <c r="F10" s="39"/>
      <c r="G10" s="39"/>
      <c r="H10" s="45"/>
    </row>
    <row r="11" s="2" customFormat="1" ht="16.8" customHeight="1">
      <c r="A11" s="39"/>
      <c r="B11" s="45"/>
      <c r="C11" s="279" t="s">
        <v>91</v>
      </c>
      <c r="D11" s="280" t="s">
        <v>92</v>
      </c>
      <c r="E11" s="281" t="s">
        <v>21</v>
      </c>
      <c r="F11" s="282">
        <v>19.600000000000001</v>
      </c>
      <c r="G11" s="39"/>
      <c r="H11" s="45"/>
    </row>
    <row r="12" s="2" customFormat="1" ht="16.8" customHeight="1">
      <c r="A12" s="39"/>
      <c r="B12" s="45"/>
      <c r="C12" s="283" t="s">
        <v>91</v>
      </c>
      <c r="D12" s="283" t="s">
        <v>131</v>
      </c>
      <c r="E12" s="18" t="s">
        <v>21</v>
      </c>
      <c r="F12" s="284">
        <v>19.600000000000001</v>
      </c>
      <c r="G12" s="39"/>
      <c r="H12" s="45"/>
    </row>
    <row r="13" s="2" customFormat="1" ht="16.8" customHeight="1">
      <c r="A13" s="39"/>
      <c r="B13" s="45"/>
      <c r="C13" s="285" t="s">
        <v>529</v>
      </c>
      <c r="D13" s="39"/>
      <c r="E13" s="39"/>
      <c r="F13" s="39"/>
      <c r="G13" s="39"/>
      <c r="H13" s="45"/>
    </row>
    <row r="14" s="2" customFormat="1" ht="16.8" customHeight="1">
      <c r="A14" s="39"/>
      <c r="B14" s="45"/>
      <c r="C14" s="283" t="s">
        <v>124</v>
      </c>
      <c r="D14" s="283" t="s">
        <v>530</v>
      </c>
      <c r="E14" s="18" t="s">
        <v>126</v>
      </c>
      <c r="F14" s="284">
        <v>24.675999999999998</v>
      </c>
      <c r="G14" s="39"/>
      <c r="H14" s="45"/>
    </row>
    <row r="15" s="2" customFormat="1" ht="16.8" customHeight="1">
      <c r="A15" s="39"/>
      <c r="B15" s="45"/>
      <c r="C15" s="283" t="s">
        <v>138</v>
      </c>
      <c r="D15" s="283" t="s">
        <v>531</v>
      </c>
      <c r="E15" s="18" t="s">
        <v>126</v>
      </c>
      <c r="F15" s="284">
        <v>24.675999999999998</v>
      </c>
      <c r="G15" s="39"/>
      <c r="H15" s="45"/>
    </row>
    <row r="16" s="2" customFormat="1" ht="7.44" customHeight="1">
      <c r="A16" s="39"/>
      <c r="B16" s="158"/>
      <c r="C16" s="159"/>
      <c r="D16" s="159"/>
      <c r="E16" s="159"/>
      <c r="F16" s="159"/>
      <c r="G16" s="159"/>
      <c r="H16" s="45"/>
    </row>
    <row r="17" s="2" customFormat="1">
      <c r="A17" s="39"/>
      <c r="B17" s="39"/>
      <c r="C17" s="39"/>
      <c r="D17" s="39"/>
      <c r="E17" s="39"/>
      <c r="F17" s="39"/>
      <c r="G17" s="39"/>
      <c r="H17" s="39"/>
    </row>
  </sheetData>
  <sheetProtection sheet="1" formatColumns="0" formatRows="0" objects="1" scenarios="1" spinCount="100000" saltValue="jKGfOeWqNtTwVVUX/A3vmkxgCjOOjffPccUSEtfcYp4jl+jmIfmL+4pcLA9Zw3WjNeNuJ8HNrHkUZ38nyx0B/A==" hashValue="kA3UjTIWtGALjtuz2jDAfv/LBAcYpYg7VpPEx++doMNCvO7ZuPxPHP1X/qIw9latbe9fUHsnSUc43bYuWJiaw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86" customWidth="1"/>
    <col min="2" max="2" width="1.667969" style="286" customWidth="1"/>
    <col min="3" max="4" width="5" style="286" customWidth="1"/>
    <col min="5" max="5" width="11.66016" style="286" customWidth="1"/>
    <col min="6" max="6" width="9.160156" style="286" customWidth="1"/>
    <col min="7" max="7" width="5" style="286" customWidth="1"/>
    <col min="8" max="8" width="77.83203" style="286" customWidth="1"/>
    <col min="9" max="10" width="20" style="286" customWidth="1"/>
    <col min="11" max="11" width="1.667969" style="286" customWidth="1"/>
  </cols>
  <sheetData>
    <row r="1" s="1" customFormat="1" ht="37.5" customHeight="1"/>
    <row r="2" s="1" customFormat="1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5" customFormat="1" ht="45" customHeight="1">
      <c r="B3" s="290"/>
      <c r="C3" s="291" t="s">
        <v>532</v>
      </c>
      <c r="D3" s="291"/>
      <c r="E3" s="291"/>
      <c r="F3" s="291"/>
      <c r="G3" s="291"/>
      <c r="H3" s="291"/>
      <c r="I3" s="291"/>
      <c r="J3" s="291"/>
      <c r="K3" s="292"/>
    </row>
    <row r="4" s="1" customFormat="1" ht="25.5" customHeight="1">
      <c r="B4" s="293"/>
      <c r="C4" s="294" t="s">
        <v>533</v>
      </c>
      <c r="D4" s="294"/>
      <c r="E4" s="294"/>
      <c r="F4" s="294"/>
      <c r="G4" s="294"/>
      <c r="H4" s="294"/>
      <c r="I4" s="294"/>
      <c r="J4" s="294"/>
      <c r="K4" s="295"/>
    </row>
    <row r="5" s="1" customFormat="1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s="1" customFormat="1" ht="15" customHeight="1">
      <c r="B6" s="293"/>
      <c r="C6" s="297" t="s">
        <v>534</v>
      </c>
      <c r="D6" s="297"/>
      <c r="E6" s="297"/>
      <c r="F6" s="297"/>
      <c r="G6" s="297"/>
      <c r="H6" s="297"/>
      <c r="I6" s="297"/>
      <c r="J6" s="297"/>
      <c r="K6" s="295"/>
    </row>
    <row r="7" s="1" customFormat="1" ht="15" customHeight="1">
      <c r="B7" s="298"/>
      <c r="C7" s="297" t="s">
        <v>535</v>
      </c>
      <c r="D7" s="297"/>
      <c r="E7" s="297"/>
      <c r="F7" s="297"/>
      <c r="G7" s="297"/>
      <c r="H7" s="297"/>
      <c r="I7" s="297"/>
      <c r="J7" s="297"/>
      <c r="K7" s="295"/>
    </row>
    <row r="8" s="1" customFormat="1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s="1" customFormat="1" ht="15" customHeight="1">
      <c r="B9" s="298"/>
      <c r="C9" s="297" t="s">
        <v>536</v>
      </c>
      <c r="D9" s="297"/>
      <c r="E9" s="297"/>
      <c r="F9" s="297"/>
      <c r="G9" s="297"/>
      <c r="H9" s="297"/>
      <c r="I9" s="297"/>
      <c r="J9" s="297"/>
      <c r="K9" s="295"/>
    </row>
    <row r="10" s="1" customFormat="1" ht="15" customHeight="1">
      <c r="B10" s="298"/>
      <c r="C10" s="297"/>
      <c r="D10" s="297" t="s">
        <v>537</v>
      </c>
      <c r="E10" s="297"/>
      <c r="F10" s="297"/>
      <c r="G10" s="297"/>
      <c r="H10" s="297"/>
      <c r="I10" s="297"/>
      <c r="J10" s="297"/>
      <c r="K10" s="295"/>
    </row>
    <row r="11" s="1" customFormat="1" ht="15" customHeight="1">
      <c r="B11" s="298"/>
      <c r="C11" s="299"/>
      <c r="D11" s="297" t="s">
        <v>538</v>
      </c>
      <c r="E11" s="297"/>
      <c r="F11" s="297"/>
      <c r="G11" s="297"/>
      <c r="H11" s="297"/>
      <c r="I11" s="297"/>
      <c r="J11" s="297"/>
      <c r="K11" s="295"/>
    </row>
    <row r="12" s="1" customFormat="1" ht="15" customHeight="1">
      <c r="B12" s="298"/>
      <c r="C12" s="299"/>
      <c r="D12" s="297"/>
      <c r="E12" s="297"/>
      <c r="F12" s="297"/>
      <c r="G12" s="297"/>
      <c r="H12" s="297"/>
      <c r="I12" s="297"/>
      <c r="J12" s="297"/>
      <c r="K12" s="295"/>
    </row>
    <row r="13" s="1" customFormat="1" ht="15" customHeight="1">
      <c r="B13" s="298"/>
      <c r="C13" s="299"/>
      <c r="D13" s="300" t="s">
        <v>539</v>
      </c>
      <c r="E13" s="297"/>
      <c r="F13" s="297"/>
      <c r="G13" s="297"/>
      <c r="H13" s="297"/>
      <c r="I13" s="297"/>
      <c r="J13" s="297"/>
      <c r="K13" s="295"/>
    </row>
    <row r="14" s="1" customFormat="1" ht="12.75" customHeight="1">
      <c r="B14" s="298"/>
      <c r="C14" s="299"/>
      <c r="D14" s="299"/>
      <c r="E14" s="299"/>
      <c r="F14" s="299"/>
      <c r="G14" s="299"/>
      <c r="H14" s="299"/>
      <c r="I14" s="299"/>
      <c r="J14" s="299"/>
      <c r="K14" s="295"/>
    </row>
    <row r="15" s="1" customFormat="1" ht="15" customHeight="1">
      <c r="B15" s="298"/>
      <c r="C15" s="299"/>
      <c r="D15" s="297" t="s">
        <v>540</v>
      </c>
      <c r="E15" s="297"/>
      <c r="F15" s="297"/>
      <c r="G15" s="297"/>
      <c r="H15" s="297"/>
      <c r="I15" s="297"/>
      <c r="J15" s="297"/>
      <c r="K15" s="295"/>
    </row>
    <row r="16" s="1" customFormat="1" ht="15" customHeight="1">
      <c r="B16" s="298"/>
      <c r="C16" s="299"/>
      <c r="D16" s="297" t="s">
        <v>541</v>
      </c>
      <c r="E16" s="297"/>
      <c r="F16" s="297"/>
      <c r="G16" s="297"/>
      <c r="H16" s="297"/>
      <c r="I16" s="297"/>
      <c r="J16" s="297"/>
      <c r="K16" s="295"/>
    </row>
    <row r="17" s="1" customFormat="1" ht="15" customHeight="1">
      <c r="B17" s="298"/>
      <c r="C17" s="299"/>
      <c r="D17" s="297" t="s">
        <v>542</v>
      </c>
      <c r="E17" s="297"/>
      <c r="F17" s="297"/>
      <c r="G17" s="297"/>
      <c r="H17" s="297"/>
      <c r="I17" s="297"/>
      <c r="J17" s="297"/>
      <c r="K17" s="295"/>
    </row>
    <row r="18" s="1" customFormat="1" ht="15" customHeight="1">
      <c r="B18" s="298"/>
      <c r="C18" s="299"/>
      <c r="D18" s="299"/>
      <c r="E18" s="301" t="s">
        <v>86</v>
      </c>
      <c r="F18" s="297" t="s">
        <v>543</v>
      </c>
      <c r="G18" s="297"/>
      <c r="H18" s="297"/>
      <c r="I18" s="297"/>
      <c r="J18" s="297"/>
      <c r="K18" s="295"/>
    </row>
    <row r="19" s="1" customFormat="1" ht="15" customHeight="1">
      <c r="B19" s="298"/>
      <c r="C19" s="299"/>
      <c r="D19" s="299"/>
      <c r="E19" s="301" t="s">
        <v>544</v>
      </c>
      <c r="F19" s="297" t="s">
        <v>545</v>
      </c>
      <c r="G19" s="297"/>
      <c r="H19" s="297"/>
      <c r="I19" s="297"/>
      <c r="J19" s="297"/>
      <c r="K19" s="295"/>
    </row>
    <row r="20" s="1" customFormat="1" ht="15" customHeight="1">
      <c r="B20" s="298"/>
      <c r="C20" s="299"/>
      <c r="D20" s="299"/>
      <c r="E20" s="301" t="s">
        <v>80</v>
      </c>
      <c r="F20" s="297" t="s">
        <v>546</v>
      </c>
      <c r="G20" s="297"/>
      <c r="H20" s="297"/>
      <c r="I20" s="297"/>
      <c r="J20" s="297"/>
      <c r="K20" s="295"/>
    </row>
    <row r="21" s="1" customFormat="1" ht="15" customHeight="1">
      <c r="B21" s="298"/>
      <c r="C21" s="299"/>
      <c r="D21" s="299"/>
      <c r="E21" s="301" t="s">
        <v>88</v>
      </c>
      <c r="F21" s="297" t="s">
        <v>547</v>
      </c>
      <c r="G21" s="297"/>
      <c r="H21" s="297"/>
      <c r="I21" s="297"/>
      <c r="J21" s="297"/>
      <c r="K21" s="295"/>
    </row>
    <row r="22" s="1" customFormat="1" ht="15" customHeight="1">
      <c r="B22" s="298"/>
      <c r="C22" s="299"/>
      <c r="D22" s="299"/>
      <c r="E22" s="301" t="s">
        <v>548</v>
      </c>
      <c r="F22" s="297" t="s">
        <v>549</v>
      </c>
      <c r="G22" s="297"/>
      <c r="H22" s="297"/>
      <c r="I22" s="297"/>
      <c r="J22" s="297"/>
      <c r="K22" s="295"/>
    </row>
    <row r="23" s="1" customFormat="1" ht="15" customHeight="1">
      <c r="B23" s="298"/>
      <c r="C23" s="299"/>
      <c r="D23" s="299"/>
      <c r="E23" s="301" t="s">
        <v>550</v>
      </c>
      <c r="F23" s="297" t="s">
        <v>551</v>
      </c>
      <c r="G23" s="297"/>
      <c r="H23" s="297"/>
      <c r="I23" s="297"/>
      <c r="J23" s="297"/>
      <c r="K23" s="295"/>
    </row>
    <row r="24" s="1" customFormat="1" ht="12.75" customHeight="1">
      <c r="B24" s="298"/>
      <c r="C24" s="299"/>
      <c r="D24" s="299"/>
      <c r="E24" s="299"/>
      <c r="F24" s="299"/>
      <c r="G24" s="299"/>
      <c r="H24" s="299"/>
      <c r="I24" s="299"/>
      <c r="J24" s="299"/>
      <c r="K24" s="295"/>
    </row>
    <row r="25" s="1" customFormat="1" ht="15" customHeight="1">
      <c r="B25" s="298"/>
      <c r="C25" s="297" t="s">
        <v>552</v>
      </c>
      <c r="D25" s="297"/>
      <c r="E25" s="297"/>
      <c r="F25" s="297"/>
      <c r="G25" s="297"/>
      <c r="H25" s="297"/>
      <c r="I25" s="297"/>
      <c r="J25" s="297"/>
      <c r="K25" s="295"/>
    </row>
    <row r="26" s="1" customFormat="1" ht="15" customHeight="1">
      <c r="B26" s="298"/>
      <c r="C26" s="297" t="s">
        <v>553</v>
      </c>
      <c r="D26" s="297"/>
      <c r="E26" s="297"/>
      <c r="F26" s="297"/>
      <c r="G26" s="297"/>
      <c r="H26" s="297"/>
      <c r="I26" s="297"/>
      <c r="J26" s="297"/>
      <c r="K26" s="295"/>
    </row>
    <row r="27" s="1" customFormat="1" ht="15" customHeight="1">
      <c r="B27" s="298"/>
      <c r="C27" s="297"/>
      <c r="D27" s="297" t="s">
        <v>554</v>
      </c>
      <c r="E27" s="297"/>
      <c r="F27" s="297"/>
      <c r="G27" s="297"/>
      <c r="H27" s="297"/>
      <c r="I27" s="297"/>
      <c r="J27" s="297"/>
      <c r="K27" s="295"/>
    </row>
    <row r="28" s="1" customFormat="1" ht="15" customHeight="1">
      <c r="B28" s="298"/>
      <c r="C28" s="299"/>
      <c r="D28" s="297" t="s">
        <v>555</v>
      </c>
      <c r="E28" s="297"/>
      <c r="F28" s="297"/>
      <c r="G28" s="297"/>
      <c r="H28" s="297"/>
      <c r="I28" s="297"/>
      <c r="J28" s="297"/>
      <c r="K28" s="295"/>
    </row>
    <row r="29" s="1" customFormat="1" ht="12.75" customHeight="1">
      <c r="B29" s="298"/>
      <c r="C29" s="299"/>
      <c r="D29" s="299"/>
      <c r="E29" s="299"/>
      <c r="F29" s="299"/>
      <c r="G29" s="299"/>
      <c r="H29" s="299"/>
      <c r="I29" s="299"/>
      <c r="J29" s="299"/>
      <c r="K29" s="295"/>
    </row>
    <row r="30" s="1" customFormat="1" ht="15" customHeight="1">
      <c r="B30" s="298"/>
      <c r="C30" s="299"/>
      <c r="D30" s="297" t="s">
        <v>556</v>
      </c>
      <c r="E30" s="297"/>
      <c r="F30" s="297"/>
      <c r="G30" s="297"/>
      <c r="H30" s="297"/>
      <c r="I30" s="297"/>
      <c r="J30" s="297"/>
      <c r="K30" s="295"/>
    </row>
    <row r="31" s="1" customFormat="1" ht="15" customHeight="1">
      <c r="B31" s="298"/>
      <c r="C31" s="299"/>
      <c r="D31" s="297" t="s">
        <v>557</v>
      </c>
      <c r="E31" s="297"/>
      <c r="F31" s="297"/>
      <c r="G31" s="297"/>
      <c r="H31" s="297"/>
      <c r="I31" s="297"/>
      <c r="J31" s="297"/>
      <c r="K31" s="295"/>
    </row>
    <row r="32" s="1" customFormat="1" ht="12.75" customHeight="1">
      <c r="B32" s="298"/>
      <c r="C32" s="299"/>
      <c r="D32" s="299"/>
      <c r="E32" s="299"/>
      <c r="F32" s="299"/>
      <c r="G32" s="299"/>
      <c r="H32" s="299"/>
      <c r="I32" s="299"/>
      <c r="J32" s="299"/>
      <c r="K32" s="295"/>
    </row>
    <row r="33" s="1" customFormat="1" ht="15" customHeight="1">
      <c r="B33" s="298"/>
      <c r="C33" s="299"/>
      <c r="D33" s="297" t="s">
        <v>558</v>
      </c>
      <c r="E33" s="297"/>
      <c r="F33" s="297"/>
      <c r="G33" s="297"/>
      <c r="H33" s="297"/>
      <c r="I33" s="297"/>
      <c r="J33" s="297"/>
      <c r="K33" s="295"/>
    </row>
    <row r="34" s="1" customFormat="1" ht="15" customHeight="1">
      <c r="B34" s="298"/>
      <c r="C34" s="299"/>
      <c r="D34" s="297" t="s">
        <v>559</v>
      </c>
      <c r="E34" s="297"/>
      <c r="F34" s="297"/>
      <c r="G34" s="297"/>
      <c r="H34" s="297"/>
      <c r="I34" s="297"/>
      <c r="J34" s="297"/>
      <c r="K34" s="295"/>
    </row>
    <row r="35" s="1" customFormat="1" ht="15" customHeight="1">
      <c r="B35" s="298"/>
      <c r="C35" s="299"/>
      <c r="D35" s="297" t="s">
        <v>560</v>
      </c>
      <c r="E35" s="297"/>
      <c r="F35" s="297"/>
      <c r="G35" s="297"/>
      <c r="H35" s="297"/>
      <c r="I35" s="297"/>
      <c r="J35" s="297"/>
      <c r="K35" s="295"/>
    </row>
    <row r="36" s="1" customFormat="1" ht="15" customHeight="1">
      <c r="B36" s="298"/>
      <c r="C36" s="299"/>
      <c r="D36" s="297"/>
      <c r="E36" s="300" t="s">
        <v>109</v>
      </c>
      <c r="F36" s="297"/>
      <c r="G36" s="297" t="s">
        <v>561</v>
      </c>
      <c r="H36" s="297"/>
      <c r="I36" s="297"/>
      <c r="J36" s="297"/>
      <c r="K36" s="295"/>
    </row>
    <row r="37" s="1" customFormat="1" ht="30.75" customHeight="1">
      <c r="B37" s="298"/>
      <c r="C37" s="299"/>
      <c r="D37" s="297"/>
      <c r="E37" s="300" t="s">
        <v>562</v>
      </c>
      <c r="F37" s="297"/>
      <c r="G37" s="297" t="s">
        <v>563</v>
      </c>
      <c r="H37" s="297"/>
      <c r="I37" s="297"/>
      <c r="J37" s="297"/>
      <c r="K37" s="295"/>
    </row>
    <row r="38" s="1" customFormat="1" ht="15" customHeight="1">
      <c r="B38" s="298"/>
      <c r="C38" s="299"/>
      <c r="D38" s="297"/>
      <c r="E38" s="300" t="s">
        <v>54</v>
      </c>
      <c r="F38" s="297"/>
      <c r="G38" s="297" t="s">
        <v>564</v>
      </c>
      <c r="H38" s="297"/>
      <c r="I38" s="297"/>
      <c r="J38" s="297"/>
      <c r="K38" s="295"/>
    </row>
    <row r="39" s="1" customFormat="1" ht="15" customHeight="1">
      <c r="B39" s="298"/>
      <c r="C39" s="299"/>
      <c r="D39" s="297"/>
      <c r="E39" s="300" t="s">
        <v>55</v>
      </c>
      <c r="F39" s="297"/>
      <c r="G39" s="297" t="s">
        <v>565</v>
      </c>
      <c r="H39" s="297"/>
      <c r="I39" s="297"/>
      <c r="J39" s="297"/>
      <c r="K39" s="295"/>
    </row>
    <row r="40" s="1" customFormat="1" ht="15" customHeight="1">
      <c r="B40" s="298"/>
      <c r="C40" s="299"/>
      <c r="D40" s="297"/>
      <c r="E40" s="300" t="s">
        <v>110</v>
      </c>
      <c r="F40" s="297"/>
      <c r="G40" s="297" t="s">
        <v>566</v>
      </c>
      <c r="H40" s="297"/>
      <c r="I40" s="297"/>
      <c r="J40" s="297"/>
      <c r="K40" s="295"/>
    </row>
    <row r="41" s="1" customFormat="1" ht="15" customHeight="1">
      <c r="B41" s="298"/>
      <c r="C41" s="299"/>
      <c r="D41" s="297"/>
      <c r="E41" s="300" t="s">
        <v>111</v>
      </c>
      <c r="F41" s="297"/>
      <c r="G41" s="297" t="s">
        <v>567</v>
      </c>
      <c r="H41" s="297"/>
      <c r="I41" s="297"/>
      <c r="J41" s="297"/>
      <c r="K41" s="295"/>
    </row>
    <row r="42" s="1" customFormat="1" ht="15" customHeight="1">
      <c r="B42" s="298"/>
      <c r="C42" s="299"/>
      <c r="D42" s="297"/>
      <c r="E42" s="300" t="s">
        <v>568</v>
      </c>
      <c r="F42" s="297"/>
      <c r="G42" s="297" t="s">
        <v>569</v>
      </c>
      <c r="H42" s="297"/>
      <c r="I42" s="297"/>
      <c r="J42" s="297"/>
      <c r="K42" s="295"/>
    </row>
    <row r="43" s="1" customFormat="1" ht="15" customHeight="1">
      <c r="B43" s="298"/>
      <c r="C43" s="299"/>
      <c r="D43" s="297"/>
      <c r="E43" s="300"/>
      <c r="F43" s="297"/>
      <c r="G43" s="297" t="s">
        <v>570</v>
      </c>
      <c r="H43" s="297"/>
      <c r="I43" s="297"/>
      <c r="J43" s="297"/>
      <c r="K43" s="295"/>
    </row>
    <row r="44" s="1" customFormat="1" ht="15" customHeight="1">
      <c r="B44" s="298"/>
      <c r="C44" s="299"/>
      <c r="D44" s="297"/>
      <c r="E44" s="300" t="s">
        <v>571</v>
      </c>
      <c r="F44" s="297"/>
      <c r="G44" s="297" t="s">
        <v>572</v>
      </c>
      <c r="H44" s="297"/>
      <c r="I44" s="297"/>
      <c r="J44" s="297"/>
      <c r="K44" s="295"/>
    </row>
    <row r="45" s="1" customFormat="1" ht="15" customHeight="1">
      <c r="B45" s="298"/>
      <c r="C45" s="299"/>
      <c r="D45" s="297"/>
      <c r="E45" s="300" t="s">
        <v>113</v>
      </c>
      <c r="F45" s="297"/>
      <c r="G45" s="297" t="s">
        <v>573</v>
      </c>
      <c r="H45" s="297"/>
      <c r="I45" s="297"/>
      <c r="J45" s="297"/>
      <c r="K45" s="295"/>
    </row>
    <row r="46" s="1" customFormat="1" ht="12.75" customHeight="1">
      <c r="B46" s="298"/>
      <c r="C46" s="299"/>
      <c r="D46" s="297"/>
      <c r="E46" s="297"/>
      <c r="F46" s="297"/>
      <c r="G46" s="297"/>
      <c r="H46" s="297"/>
      <c r="I46" s="297"/>
      <c r="J46" s="297"/>
      <c r="K46" s="295"/>
    </row>
    <row r="47" s="1" customFormat="1" ht="15" customHeight="1">
      <c r="B47" s="298"/>
      <c r="C47" s="299"/>
      <c r="D47" s="297" t="s">
        <v>574</v>
      </c>
      <c r="E47" s="297"/>
      <c r="F47" s="297"/>
      <c r="G47" s="297"/>
      <c r="H47" s="297"/>
      <c r="I47" s="297"/>
      <c r="J47" s="297"/>
      <c r="K47" s="295"/>
    </row>
    <row r="48" s="1" customFormat="1" ht="15" customHeight="1">
      <c r="B48" s="298"/>
      <c r="C48" s="299"/>
      <c r="D48" s="299"/>
      <c r="E48" s="297" t="s">
        <v>575</v>
      </c>
      <c r="F48" s="297"/>
      <c r="G48" s="297"/>
      <c r="H48" s="297"/>
      <c r="I48" s="297"/>
      <c r="J48" s="297"/>
      <c r="K48" s="295"/>
    </row>
    <row r="49" s="1" customFormat="1" ht="15" customHeight="1">
      <c r="B49" s="298"/>
      <c r="C49" s="299"/>
      <c r="D49" s="299"/>
      <c r="E49" s="297" t="s">
        <v>576</v>
      </c>
      <c r="F49" s="297"/>
      <c r="G49" s="297"/>
      <c r="H49" s="297"/>
      <c r="I49" s="297"/>
      <c r="J49" s="297"/>
      <c r="K49" s="295"/>
    </row>
    <row r="50" s="1" customFormat="1" ht="15" customHeight="1">
      <c r="B50" s="298"/>
      <c r="C50" s="299"/>
      <c r="D50" s="299"/>
      <c r="E50" s="297" t="s">
        <v>577</v>
      </c>
      <c r="F50" s="297"/>
      <c r="G50" s="297"/>
      <c r="H50" s="297"/>
      <c r="I50" s="297"/>
      <c r="J50" s="297"/>
      <c r="K50" s="295"/>
    </row>
    <row r="51" s="1" customFormat="1" ht="15" customHeight="1">
      <c r="B51" s="298"/>
      <c r="C51" s="299"/>
      <c r="D51" s="297" t="s">
        <v>578</v>
      </c>
      <c r="E51" s="297"/>
      <c r="F51" s="297"/>
      <c r="G51" s="297"/>
      <c r="H51" s="297"/>
      <c r="I51" s="297"/>
      <c r="J51" s="297"/>
      <c r="K51" s="295"/>
    </row>
    <row r="52" s="1" customFormat="1" ht="25.5" customHeight="1">
      <c r="B52" s="293"/>
      <c r="C52" s="294" t="s">
        <v>579</v>
      </c>
      <c r="D52" s="294"/>
      <c r="E52" s="294"/>
      <c r="F52" s="294"/>
      <c r="G52" s="294"/>
      <c r="H52" s="294"/>
      <c r="I52" s="294"/>
      <c r="J52" s="294"/>
      <c r="K52" s="295"/>
    </row>
    <row r="53" s="1" customFormat="1" ht="5.25" customHeight="1">
      <c r="B53" s="293"/>
      <c r="C53" s="296"/>
      <c r="D53" s="296"/>
      <c r="E53" s="296"/>
      <c r="F53" s="296"/>
      <c r="G53" s="296"/>
      <c r="H53" s="296"/>
      <c r="I53" s="296"/>
      <c r="J53" s="296"/>
      <c r="K53" s="295"/>
    </row>
    <row r="54" s="1" customFormat="1" ht="15" customHeight="1">
      <c r="B54" s="293"/>
      <c r="C54" s="297" t="s">
        <v>580</v>
      </c>
      <c r="D54" s="297"/>
      <c r="E54" s="297"/>
      <c r="F54" s="297"/>
      <c r="G54" s="297"/>
      <c r="H54" s="297"/>
      <c r="I54" s="297"/>
      <c r="J54" s="297"/>
      <c r="K54" s="295"/>
    </row>
    <row r="55" s="1" customFormat="1" ht="15" customHeight="1">
      <c r="B55" s="293"/>
      <c r="C55" s="297" t="s">
        <v>581</v>
      </c>
      <c r="D55" s="297"/>
      <c r="E55" s="297"/>
      <c r="F55" s="297"/>
      <c r="G55" s="297"/>
      <c r="H55" s="297"/>
      <c r="I55" s="297"/>
      <c r="J55" s="297"/>
      <c r="K55" s="295"/>
    </row>
    <row r="56" s="1" customFormat="1" ht="12.75" customHeight="1">
      <c r="B56" s="293"/>
      <c r="C56" s="297"/>
      <c r="D56" s="297"/>
      <c r="E56" s="297"/>
      <c r="F56" s="297"/>
      <c r="G56" s="297"/>
      <c r="H56" s="297"/>
      <c r="I56" s="297"/>
      <c r="J56" s="297"/>
      <c r="K56" s="295"/>
    </row>
    <row r="57" s="1" customFormat="1" ht="15" customHeight="1">
      <c r="B57" s="293"/>
      <c r="C57" s="297" t="s">
        <v>582</v>
      </c>
      <c r="D57" s="297"/>
      <c r="E57" s="297"/>
      <c r="F57" s="297"/>
      <c r="G57" s="297"/>
      <c r="H57" s="297"/>
      <c r="I57" s="297"/>
      <c r="J57" s="297"/>
      <c r="K57" s="295"/>
    </row>
    <row r="58" s="1" customFormat="1" ht="15" customHeight="1">
      <c r="B58" s="293"/>
      <c r="C58" s="299"/>
      <c r="D58" s="297" t="s">
        <v>583</v>
      </c>
      <c r="E58" s="297"/>
      <c r="F58" s="297"/>
      <c r="G58" s="297"/>
      <c r="H58" s="297"/>
      <c r="I58" s="297"/>
      <c r="J58" s="297"/>
      <c r="K58" s="295"/>
    </row>
    <row r="59" s="1" customFormat="1" ht="15" customHeight="1">
      <c r="B59" s="293"/>
      <c r="C59" s="299"/>
      <c r="D59" s="297" t="s">
        <v>584</v>
      </c>
      <c r="E59" s="297"/>
      <c r="F59" s="297"/>
      <c r="G59" s="297"/>
      <c r="H59" s="297"/>
      <c r="I59" s="297"/>
      <c r="J59" s="297"/>
      <c r="K59" s="295"/>
    </row>
    <row r="60" s="1" customFormat="1" ht="15" customHeight="1">
      <c r="B60" s="293"/>
      <c r="C60" s="299"/>
      <c r="D60" s="297" t="s">
        <v>585</v>
      </c>
      <c r="E60" s="297"/>
      <c r="F60" s="297"/>
      <c r="G60" s="297"/>
      <c r="H60" s="297"/>
      <c r="I60" s="297"/>
      <c r="J60" s="297"/>
      <c r="K60" s="295"/>
    </row>
    <row r="61" s="1" customFormat="1" ht="15" customHeight="1">
      <c r="B61" s="293"/>
      <c r="C61" s="299"/>
      <c r="D61" s="297" t="s">
        <v>586</v>
      </c>
      <c r="E61" s="297"/>
      <c r="F61" s="297"/>
      <c r="G61" s="297"/>
      <c r="H61" s="297"/>
      <c r="I61" s="297"/>
      <c r="J61" s="297"/>
      <c r="K61" s="295"/>
    </row>
    <row r="62" s="1" customFormat="1" ht="15" customHeight="1">
      <c r="B62" s="293"/>
      <c r="C62" s="299"/>
      <c r="D62" s="302" t="s">
        <v>587</v>
      </c>
      <c r="E62" s="302"/>
      <c r="F62" s="302"/>
      <c r="G62" s="302"/>
      <c r="H62" s="302"/>
      <c r="I62" s="302"/>
      <c r="J62" s="302"/>
      <c r="K62" s="295"/>
    </row>
    <row r="63" s="1" customFormat="1" ht="15" customHeight="1">
      <c r="B63" s="293"/>
      <c r="C63" s="299"/>
      <c r="D63" s="297" t="s">
        <v>588</v>
      </c>
      <c r="E63" s="297"/>
      <c r="F63" s="297"/>
      <c r="G63" s="297"/>
      <c r="H63" s="297"/>
      <c r="I63" s="297"/>
      <c r="J63" s="297"/>
      <c r="K63" s="295"/>
    </row>
    <row r="64" s="1" customFormat="1" ht="12.75" customHeight="1">
      <c r="B64" s="293"/>
      <c r="C64" s="299"/>
      <c r="D64" s="299"/>
      <c r="E64" s="303"/>
      <c r="F64" s="299"/>
      <c r="G64" s="299"/>
      <c r="H64" s="299"/>
      <c r="I64" s="299"/>
      <c r="J64" s="299"/>
      <c r="K64" s="295"/>
    </row>
    <row r="65" s="1" customFormat="1" ht="15" customHeight="1">
      <c r="B65" s="293"/>
      <c r="C65" s="299"/>
      <c r="D65" s="297" t="s">
        <v>589</v>
      </c>
      <c r="E65" s="297"/>
      <c r="F65" s="297"/>
      <c r="G65" s="297"/>
      <c r="H65" s="297"/>
      <c r="I65" s="297"/>
      <c r="J65" s="297"/>
      <c r="K65" s="295"/>
    </row>
    <row r="66" s="1" customFormat="1" ht="15" customHeight="1">
      <c r="B66" s="293"/>
      <c r="C66" s="299"/>
      <c r="D66" s="302" t="s">
        <v>590</v>
      </c>
      <c r="E66" s="302"/>
      <c r="F66" s="302"/>
      <c r="G66" s="302"/>
      <c r="H66" s="302"/>
      <c r="I66" s="302"/>
      <c r="J66" s="302"/>
      <c r="K66" s="295"/>
    </row>
    <row r="67" s="1" customFormat="1" ht="15" customHeight="1">
      <c r="B67" s="293"/>
      <c r="C67" s="299"/>
      <c r="D67" s="297" t="s">
        <v>591</v>
      </c>
      <c r="E67" s="297"/>
      <c r="F67" s="297"/>
      <c r="G67" s="297"/>
      <c r="H67" s="297"/>
      <c r="I67" s="297"/>
      <c r="J67" s="297"/>
      <c r="K67" s="295"/>
    </row>
    <row r="68" s="1" customFormat="1" ht="15" customHeight="1">
      <c r="B68" s="293"/>
      <c r="C68" s="299"/>
      <c r="D68" s="297" t="s">
        <v>592</v>
      </c>
      <c r="E68" s="297"/>
      <c r="F68" s="297"/>
      <c r="G68" s="297"/>
      <c r="H68" s="297"/>
      <c r="I68" s="297"/>
      <c r="J68" s="297"/>
      <c r="K68" s="295"/>
    </row>
    <row r="69" s="1" customFormat="1" ht="15" customHeight="1">
      <c r="B69" s="293"/>
      <c r="C69" s="299"/>
      <c r="D69" s="297" t="s">
        <v>593</v>
      </c>
      <c r="E69" s="297"/>
      <c r="F69" s="297"/>
      <c r="G69" s="297"/>
      <c r="H69" s="297"/>
      <c r="I69" s="297"/>
      <c r="J69" s="297"/>
      <c r="K69" s="295"/>
    </row>
    <row r="70" s="1" customFormat="1" ht="15" customHeight="1">
      <c r="B70" s="293"/>
      <c r="C70" s="299"/>
      <c r="D70" s="297" t="s">
        <v>594</v>
      </c>
      <c r="E70" s="297"/>
      <c r="F70" s="297"/>
      <c r="G70" s="297"/>
      <c r="H70" s="297"/>
      <c r="I70" s="297"/>
      <c r="J70" s="297"/>
      <c r="K70" s="295"/>
    </row>
    <row r="71" s="1" customFormat="1" ht="12.75" customHeight="1">
      <c r="B71" s="304"/>
      <c r="C71" s="305"/>
      <c r="D71" s="305"/>
      <c r="E71" s="305"/>
      <c r="F71" s="305"/>
      <c r="G71" s="305"/>
      <c r="H71" s="305"/>
      <c r="I71" s="305"/>
      <c r="J71" s="305"/>
      <c r="K71" s="306"/>
    </row>
    <row r="72" s="1" customFormat="1" ht="18.75" customHeight="1">
      <c r="B72" s="307"/>
      <c r="C72" s="307"/>
      <c r="D72" s="307"/>
      <c r="E72" s="307"/>
      <c r="F72" s="307"/>
      <c r="G72" s="307"/>
      <c r="H72" s="307"/>
      <c r="I72" s="307"/>
      <c r="J72" s="307"/>
      <c r="K72" s="308"/>
    </row>
    <row r="73" s="1" customFormat="1" ht="18.75" customHeight="1">
      <c r="B73" s="308"/>
      <c r="C73" s="308"/>
      <c r="D73" s="308"/>
      <c r="E73" s="308"/>
      <c r="F73" s="308"/>
      <c r="G73" s="308"/>
      <c r="H73" s="308"/>
      <c r="I73" s="308"/>
      <c r="J73" s="308"/>
      <c r="K73" s="308"/>
    </row>
    <row r="74" s="1" customFormat="1" ht="7.5" customHeight="1">
      <c r="B74" s="309"/>
      <c r="C74" s="310"/>
      <c r="D74" s="310"/>
      <c r="E74" s="310"/>
      <c r="F74" s="310"/>
      <c r="G74" s="310"/>
      <c r="H74" s="310"/>
      <c r="I74" s="310"/>
      <c r="J74" s="310"/>
      <c r="K74" s="311"/>
    </row>
    <row r="75" s="1" customFormat="1" ht="45" customHeight="1">
      <c r="B75" s="312"/>
      <c r="C75" s="313" t="s">
        <v>595</v>
      </c>
      <c r="D75" s="313"/>
      <c r="E75" s="313"/>
      <c r="F75" s="313"/>
      <c r="G75" s="313"/>
      <c r="H75" s="313"/>
      <c r="I75" s="313"/>
      <c r="J75" s="313"/>
      <c r="K75" s="314"/>
    </row>
    <row r="76" s="1" customFormat="1" ht="17.25" customHeight="1">
      <c r="B76" s="312"/>
      <c r="C76" s="315" t="s">
        <v>596</v>
      </c>
      <c r="D76" s="315"/>
      <c r="E76" s="315"/>
      <c r="F76" s="315" t="s">
        <v>597</v>
      </c>
      <c r="G76" s="316"/>
      <c r="H76" s="315" t="s">
        <v>55</v>
      </c>
      <c r="I76" s="315" t="s">
        <v>58</v>
      </c>
      <c r="J76" s="315" t="s">
        <v>598</v>
      </c>
      <c r="K76" s="314"/>
    </row>
    <row r="77" s="1" customFormat="1" ht="17.25" customHeight="1">
      <c r="B77" s="312"/>
      <c r="C77" s="317" t="s">
        <v>599</v>
      </c>
      <c r="D77" s="317"/>
      <c r="E77" s="317"/>
      <c r="F77" s="318" t="s">
        <v>600</v>
      </c>
      <c r="G77" s="319"/>
      <c r="H77" s="317"/>
      <c r="I77" s="317"/>
      <c r="J77" s="317" t="s">
        <v>601</v>
      </c>
      <c r="K77" s="314"/>
    </row>
    <row r="78" s="1" customFormat="1" ht="5.25" customHeight="1">
      <c r="B78" s="312"/>
      <c r="C78" s="320"/>
      <c r="D78" s="320"/>
      <c r="E78" s="320"/>
      <c r="F78" s="320"/>
      <c r="G78" s="321"/>
      <c r="H78" s="320"/>
      <c r="I78" s="320"/>
      <c r="J78" s="320"/>
      <c r="K78" s="314"/>
    </row>
    <row r="79" s="1" customFormat="1" ht="15" customHeight="1">
      <c r="B79" s="312"/>
      <c r="C79" s="300" t="s">
        <v>54</v>
      </c>
      <c r="D79" s="322"/>
      <c r="E79" s="322"/>
      <c r="F79" s="323" t="s">
        <v>602</v>
      </c>
      <c r="G79" s="324"/>
      <c r="H79" s="300" t="s">
        <v>603</v>
      </c>
      <c r="I79" s="300" t="s">
        <v>604</v>
      </c>
      <c r="J79" s="300">
        <v>20</v>
      </c>
      <c r="K79" s="314"/>
    </row>
    <row r="80" s="1" customFormat="1" ht="15" customHeight="1">
      <c r="B80" s="312"/>
      <c r="C80" s="300" t="s">
        <v>605</v>
      </c>
      <c r="D80" s="300"/>
      <c r="E80" s="300"/>
      <c r="F80" s="323" t="s">
        <v>602</v>
      </c>
      <c r="G80" s="324"/>
      <c r="H80" s="300" t="s">
        <v>606</v>
      </c>
      <c r="I80" s="300" t="s">
        <v>604</v>
      </c>
      <c r="J80" s="300">
        <v>120</v>
      </c>
      <c r="K80" s="314"/>
    </row>
    <row r="81" s="1" customFormat="1" ht="15" customHeight="1">
      <c r="B81" s="325"/>
      <c r="C81" s="300" t="s">
        <v>607</v>
      </c>
      <c r="D81" s="300"/>
      <c r="E81" s="300"/>
      <c r="F81" s="323" t="s">
        <v>608</v>
      </c>
      <c r="G81" s="324"/>
      <c r="H81" s="300" t="s">
        <v>609</v>
      </c>
      <c r="I81" s="300" t="s">
        <v>604</v>
      </c>
      <c r="J81" s="300">
        <v>50</v>
      </c>
      <c r="K81" s="314"/>
    </row>
    <row r="82" s="1" customFormat="1" ht="15" customHeight="1">
      <c r="B82" s="325"/>
      <c r="C82" s="300" t="s">
        <v>610</v>
      </c>
      <c r="D82" s="300"/>
      <c r="E82" s="300"/>
      <c r="F82" s="323" t="s">
        <v>602</v>
      </c>
      <c r="G82" s="324"/>
      <c r="H82" s="300" t="s">
        <v>611</v>
      </c>
      <c r="I82" s="300" t="s">
        <v>612</v>
      </c>
      <c r="J82" s="300"/>
      <c r="K82" s="314"/>
    </row>
    <row r="83" s="1" customFormat="1" ht="15" customHeight="1">
      <c r="B83" s="325"/>
      <c r="C83" s="326" t="s">
        <v>613</v>
      </c>
      <c r="D83" s="326"/>
      <c r="E83" s="326"/>
      <c r="F83" s="327" t="s">
        <v>608</v>
      </c>
      <c r="G83" s="326"/>
      <c r="H83" s="326" t="s">
        <v>614</v>
      </c>
      <c r="I83" s="326" t="s">
        <v>604</v>
      </c>
      <c r="J83" s="326">
        <v>15</v>
      </c>
      <c r="K83" s="314"/>
    </row>
    <row r="84" s="1" customFormat="1" ht="15" customHeight="1">
      <c r="B84" s="325"/>
      <c r="C84" s="326" t="s">
        <v>615</v>
      </c>
      <c r="D84" s="326"/>
      <c r="E84" s="326"/>
      <c r="F84" s="327" t="s">
        <v>608</v>
      </c>
      <c r="G84" s="326"/>
      <c r="H84" s="326" t="s">
        <v>616</v>
      </c>
      <c r="I84" s="326" t="s">
        <v>604</v>
      </c>
      <c r="J84" s="326">
        <v>15</v>
      </c>
      <c r="K84" s="314"/>
    </row>
    <row r="85" s="1" customFormat="1" ht="15" customHeight="1">
      <c r="B85" s="325"/>
      <c r="C85" s="326" t="s">
        <v>617</v>
      </c>
      <c r="D85" s="326"/>
      <c r="E85" s="326"/>
      <c r="F85" s="327" t="s">
        <v>608</v>
      </c>
      <c r="G85" s="326"/>
      <c r="H85" s="326" t="s">
        <v>618</v>
      </c>
      <c r="I85" s="326" t="s">
        <v>604</v>
      </c>
      <c r="J85" s="326">
        <v>20</v>
      </c>
      <c r="K85" s="314"/>
    </row>
    <row r="86" s="1" customFormat="1" ht="15" customHeight="1">
      <c r="B86" s="325"/>
      <c r="C86" s="326" t="s">
        <v>619</v>
      </c>
      <c r="D86" s="326"/>
      <c r="E86" s="326"/>
      <c r="F86" s="327" t="s">
        <v>608</v>
      </c>
      <c r="G86" s="326"/>
      <c r="H86" s="326" t="s">
        <v>620</v>
      </c>
      <c r="I86" s="326" t="s">
        <v>604</v>
      </c>
      <c r="J86" s="326">
        <v>20</v>
      </c>
      <c r="K86" s="314"/>
    </row>
    <row r="87" s="1" customFormat="1" ht="15" customHeight="1">
      <c r="B87" s="325"/>
      <c r="C87" s="300" t="s">
        <v>621</v>
      </c>
      <c r="D87" s="300"/>
      <c r="E87" s="300"/>
      <c r="F87" s="323" t="s">
        <v>608</v>
      </c>
      <c r="G87" s="324"/>
      <c r="H87" s="300" t="s">
        <v>622</v>
      </c>
      <c r="I87" s="300" t="s">
        <v>604</v>
      </c>
      <c r="J87" s="300">
        <v>50</v>
      </c>
      <c r="K87" s="314"/>
    </row>
    <row r="88" s="1" customFormat="1" ht="15" customHeight="1">
      <c r="B88" s="325"/>
      <c r="C88" s="300" t="s">
        <v>623</v>
      </c>
      <c r="D88" s="300"/>
      <c r="E88" s="300"/>
      <c r="F88" s="323" t="s">
        <v>608</v>
      </c>
      <c r="G88" s="324"/>
      <c r="H88" s="300" t="s">
        <v>624</v>
      </c>
      <c r="I88" s="300" t="s">
        <v>604</v>
      </c>
      <c r="J88" s="300">
        <v>20</v>
      </c>
      <c r="K88" s="314"/>
    </row>
    <row r="89" s="1" customFormat="1" ht="15" customHeight="1">
      <c r="B89" s="325"/>
      <c r="C89" s="300" t="s">
        <v>625</v>
      </c>
      <c r="D89" s="300"/>
      <c r="E89" s="300"/>
      <c r="F89" s="323" t="s">
        <v>608</v>
      </c>
      <c r="G89" s="324"/>
      <c r="H89" s="300" t="s">
        <v>626</v>
      </c>
      <c r="I89" s="300" t="s">
        <v>604</v>
      </c>
      <c r="J89" s="300">
        <v>20</v>
      </c>
      <c r="K89" s="314"/>
    </row>
    <row r="90" s="1" customFormat="1" ht="15" customHeight="1">
      <c r="B90" s="325"/>
      <c r="C90" s="300" t="s">
        <v>627</v>
      </c>
      <c r="D90" s="300"/>
      <c r="E90" s="300"/>
      <c r="F90" s="323" t="s">
        <v>608</v>
      </c>
      <c r="G90" s="324"/>
      <c r="H90" s="300" t="s">
        <v>628</v>
      </c>
      <c r="I90" s="300" t="s">
        <v>604</v>
      </c>
      <c r="J90" s="300">
        <v>50</v>
      </c>
      <c r="K90" s="314"/>
    </row>
    <row r="91" s="1" customFormat="1" ht="15" customHeight="1">
      <c r="B91" s="325"/>
      <c r="C91" s="300" t="s">
        <v>629</v>
      </c>
      <c r="D91" s="300"/>
      <c r="E91" s="300"/>
      <c r="F91" s="323" t="s">
        <v>608</v>
      </c>
      <c r="G91" s="324"/>
      <c r="H91" s="300" t="s">
        <v>629</v>
      </c>
      <c r="I91" s="300" t="s">
        <v>604</v>
      </c>
      <c r="J91" s="300">
        <v>50</v>
      </c>
      <c r="K91" s="314"/>
    </row>
    <row r="92" s="1" customFormat="1" ht="15" customHeight="1">
      <c r="B92" s="325"/>
      <c r="C92" s="300" t="s">
        <v>630</v>
      </c>
      <c r="D92" s="300"/>
      <c r="E92" s="300"/>
      <c r="F92" s="323" t="s">
        <v>608</v>
      </c>
      <c r="G92" s="324"/>
      <c r="H92" s="300" t="s">
        <v>631</v>
      </c>
      <c r="I92" s="300" t="s">
        <v>604</v>
      </c>
      <c r="J92" s="300">
        <v>255</v>
      </c>
      <c r="K92" s="314"/>
    </row>
    <row r="93" s="1" customFormat="1" ht="15" customHeight="1">
      <c r="B93" s="325"/>
      <c r="C93" s="300" t="s">
        <v>632</v>
      </c>
      <c r="D93" s="300"/>
      <c r="E93" s="300"/>
      <c r="F93" s="323" t="s">
        <v>602</v>
      </c>
      <c r="G93" s="324"/>
      <c r="H93" s="300" t="s">
        <v>633</v>
      </c>
      <c r="I93" s="300" t="s">
        <v>634</v>
      </c>
      <c r="J93" s="300"/>
      <c r="K93" s="314"/>
    </row>
    <row r="94" s="1" customFormat="1" ht="15" customHeight="1">
      <c r="B94" s="325"/>
      <c r="C94" s="300" t="s">
        <v>635</v>
      </c>
      <c r="D94" s="300"/>
      <c r="E94" s="300"/>
      <c r="F94" s="323" t="s">
        <v>602</v>
      </c>
      <c r="G94" s="324"/>
      <c r="H94" s="300" t="s">
        <v>636</v>
      </c>
      <c r="I94" s="300" t="s">
        <v>637</v>
      </c>
      <c r="J94" s="300"/>
      <c r="K94" s="314"/>
    </row>
    <row r="95" s="1" customFormat="1" ht="15" customHeight="1">
      <c r="B95" s="325"/>
      <c r="C95" s="300" t="s">
        <v>638</v>
      </c>
      <c r="D95" s="300"/>
      <c r="E95" s="300"/>
      <c r="F95" s="323" t="s">
        <v>602</v>
      </c>
      <c r="G95" s="324"/>
      <c r="H95" s="300" t="s">
        <v>638</v>
      </c>
      <c r="I95" s="300" t="s">
        <v>637</v>
      </c>
      <c r="J95" s="300"/>
      <c r="K95" s="314"/>
    </row>
    <row r="96" s="1" customFormat="1" ht="15" customHeight="1">
      <c r="B96" s="325"/>
      <c r="C96" s="300" t="s">
        <v>39</v>
      </c>
      <c r="D96" s="300"/>
      <c r="E96" s="300"/>
      <c r="F96" s="323" t="s">
        <v>602</v>
      </c>
      <c r="G96" s="324"/>
      <c r="H96" s="300" t="s">
        <v>639</v>
      </c>
      <c r="I96" s="300" t="s">
        <v>637</v>
      </c>
      <c r="J96" s="300"/>
      <c r="K96" s="314"/>
    </row>
    <row r="97" s="1" customFormat="1" ht="15" customHeight="1">
      <c r="B97" s="325"/>
      <c r="C97" s="300" t="s">
        <v>49</v>
      </c>
      <c r="D97" s="300"/>
      <c r="E97" s="300"/>
      <c r="F97" s="323" t="s">
        <v>602</v>
      </c>
      <c r="G97" s="324"/>
      <c r="H97" s="300" t="s">
        <v>640</v>
      </c>
      <c r="I97" s="300" t="s">
        <v>637</v>
      </c>
      <c r="J97" s="300"/>
      <c r="K97" s="314"/>
    </row>
    <row r="98" s="1" customFormat="1" ht="15" customHeight="1">
      <c r="B98" s="328"/>
      <c r="C98" s="329"/>
      <c r="D98" s="329"/>
      <c r="E98" s="329"/>
      <c r="F98" s="329"/>
      <c r="G98" s="329"/>
      <c r="H98" s="329"/>
      <c r="I98" s="329"/>
      <c r="J98" s="329"/>
      <c r="K98" s="330"/>
    </row>
    <row r="99" s="1" customFormat="1" ht="18.75" customHeight="1">
      <c r="B99" s="331"/>
      <c r="C99" s="332"/>
      <c r="D99" s="332"/>
      <c r="E99" s="332"/>
      <c r="F99" s="332"/>
      <c r="G99" s="332"/>
      <c r="H99" s="332"/>
      <c r="I99" s="332"/>
      <c r="J99" s="332"/>
      <c r="K99" s="331"/>
    </row>
    <row r="100" s="1" customFormat="1" ht="18.75" customHeight="1"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</row>
    <row r="101" s="1" customFormat="1" ht="7.5" customHeight="1">
      <c r="B101" s="309"/>
      <c r="C101" s="310"/>
      <c r="D101" s="310"/>
      <c r="E101" s="310"/>
      <c r="F101" s="310"/>
      <c r="G101" s="310"/>
      <c r="H101" s="310"/>
      <c r="I101" s="310"/>
      <c r="J101" s="310"/>
      <c r="K101" s="311"/>
    </row>
    <row r="102" s="1" customFormat="1" ht="45" customHeight="1">
      <c r="B102" s="312"/>
      <c r="C102" s="313" t="s">
        <v>641</v>
      </c>
      <c r="D102" s="313"/>
      <c r="E102" s="313"/>
      <c r="F102" s="313"/>
      <c r="G102" s="313"/>
      <c r="H102" s="313"/>
      <c r="I102" s="313"/>
      <c r="J102" s="313"/>
      <c r="K102" s="314"/>
    </row>
    <row r="103" s="1" customFormat="1" ht="17.25" customHeight="1">
      <c r="B103" s="312"/>
      <c r="C103" s="315" t="s">
        <v>596</v>
      </c>
      <c r="D103" s="315"/>
      <c r="E103" s="315"/>
      <c r="F103" s="315" t="s">
        <v>597</v>
      </c>
      <c r="G103" s="316"/>
      <c r="H103" s="315" t="s">
        <v>55</v>
      </c>
      <c r="I103" s="315" t="s">
        <v>58</v>
      </c>
      <c r="J103" s="315" t="s">
        <v>598</v>
      </c>
      <c r="K103" s="314"/>
    </row>
    <row r="104" s="1" customFormat="1" ht="17.25" customHeight="1">
      <c r="B104" s="312"/>
      <c r="C104" s="317" t="s">
        <v>599</v>
      </c>
      <c r="D104" s="317"/>
      <c r="E104" s="317"/>
      <c r="F104" s="318" t="s">
        <v>600</v>
      </c>
      <c r="G104" s="319"/>
      <c r="H104" s="317"/>
      <c r="I104" s="317"/>
      <c r="J104" s="317" t="s">
        <v>601</v>
      </c>
      <c r="K104" s="314"/>
    </row>
    <row r="105" s="1" customFormat="1" ht="5.25" customHeight="1">
      <c r="B105" s="312"/>
      <c r="C105" s="315"/>
      <c r="D105" s="315"/>
      <c r="E105" s="315"/>
      <c r="F105" s="315"/>
      <c r="G105" s="333"/>
      <c r="H105" s="315"/>
      <c r="I105" s="315"/>
      <c r="J105" s="315"/>
      <c r="K105" s="314"/>
    </row>
    <row r="106" s="1" customFormat="1" ht="15" customHeight="1">
      <c r="B106" s="312"/>
      <c r="C106" s="300" t="s">
        <v>54</v>
      </c>
      <c r="D106" s="322"/>
      <c r="E106" s="322"/>
      <c r="F106" s="323" t="s">
        <v>602</v>
      </c>
      <c r="G106" s="300"/>
      <c r="H106" s="300" t="s">
        <v>642</v>
      </c>
      <c r="I106" s="300" t="s">
        <v>604</v>
      </c>
      <c r="J106" s="300">
        <v>20</v>
      </c>
      <c r="K106" s="314"/>
    </row>
    <row r="107" s="1" customFormat="1" ht="15" customHeight="1">
      <c r="B107" s="312"/>
      <c r="C107" s="300" t="s">
        <v>605</v>
      </c>
      <c r="D107" s="300"/>
      <c r="E107" s="300"/>
      <c r="F107" s="323" t="s">
        <v>602</v>
      </c>
      <c r="G107" s="300"/>
      <c r="H107" s="300" t="s">
        <v>642</v>
      </c>
      <c r="I107" s="300" t="s">
        <v>604</v>
      </c>
      <c r="J107" s="300">
        <v>120</v>
      </c>
      <c r="K107" s="314"/>
    </row>
    <row r="108" s="1" customFormat="1" ht="15" customHeight="1">
      <c r="B108" s="325"/>
      <c r="C108" s="300" t="s">
        <v>607</v>
      </c>
      <c r="D108" s="300"/>
      <c r="E108" s="300"/>
      <c r="F108" s="323" t="s">
        <v>608</v>
      </c>
      <c r="G108" s="300"/>
      <c r="H108" s="300" t="s">
        <v>642</v>
      </c>
      <c r="I108" s="300" t="s">
        <v>604</v>
      </c>
      <c r="J108" s="300">
        <v>50</v>
      </c>
      <c r="K108" s="314"/>
    </row>
    <row r="109" s="1" customFormat="1" ht="15" customHeight="1">
      <c r="B109" s="325"/>
      <c r="C109" s="300" t="s">
        <v>610</v>
      </c>
      <c r="D109" s="300"/>
      <c r="E109" s="300"/>
      <c r="F109" s="323" t="s">
        <v>602</v>
      </c>
      <c r="G109" s="300"/>
      <c r="H109" s="300" t="s">
        <v>642</v>
      </c>
      <c r="I109" s="300" t="s">
        <v>612</v>
      </c>
      <c r="J109" s="300"/>
      <c r="K109" s="314"/>
    </row>
    <row r="110" s="1" customFormat="1" ht="15" customHeight="1">
      <c r="B110" s="325"/>
      <c r="C110" s="300" t="s">
        <v>621</v>
      </c>
      <c r="D110" s="300"/>
      <c r="E110" s="300"/>
      <c r="F110" s="323" t="s">
        <v>608</v>
      </c>
      <c r="G110" s="300"/>
      <c r="H110" s="300" t="s">
        <v>642</v>
      </c>
      <c r="I110" s="300" t="s">
        <v>604</v>
      </c>
      <c r="J110" s="300">
        <v>50</v>
      </c>
      <c r="K110" s="314"/>
    </row>
    <row r="111" s="1" customFormat="1" ht="15" customHeight="1">
      <c r="B111" s="325"/>
      <c r="C111" s="300" t="s">
        <v>629</v>
      </c>
      <c r="D111" s="300"/>
      <c r="E111" s="300"/>
      <c r="F111" s="323" t="s">
        <v>608</v>
      </c>
      <c r="G111" s="300"/>
      <c r="H111" s="300" t="s">
        <v>642</v>
      </c>
      <c r="I111" s="300" t="s">
        <v>604</v>
      </c>
      <c r="J111" s="300">
        <v>50</v>
      </c>
      <c r="K111" s="314"/>
    </row>
    <row r="112" s="1" customFormat="1" ht="15" customHeight="1">
      <c r="B112" s="325"/>
      <c r="C112" s="300" t="s">
        <v>627</v>
      </c>
      <c r="D112" s="300"/>
      <c r="E112" s="300"/>
      <c r="F112" s="323" t="s">
        <v>608</v>
      </c>
      <c r="G112" s="300"/>
      <c r="H112" s="300" t="s">
        <v>642</v>
      </c>
      <c r="I112" s="300" t="s">
        <v>604</v>
      </c>
      <c r="J112" s="300">
        <v>50</v>
      </c>
      <c r="K112" s="314"/>
    </row>
    <row r="113" s="1" customFormat="1" ht="15" customHeight="1">
      <c r="B113" s="325"/>
      <c r="C113" s="300" t="s">
        <v>54</v>
      </c>
      <c r="D113" s="300"/>
      <c r="E113" s="300"/>
      <c r="F113" s="323" t="s">
        <v>602</v>
      </c>
      <c r="G113" s="300"/>
      <c r="H113" s="300" t="s">
        <v>643</v>
      </c>
      <c r="I113" s="300" t="s">
        <v>604</v>
      </c>
      <c r="J113" s="300">
        <v>20</v>
      </c>
      <c r="K113" s="314"/>
    </row>
    <row r="114" s="1" customFormat="1" ht="15" customHeight="1">
      <c r="B114" s="325"/>
      <c r="C114" s="300" t="s">
        <v>644</v>
      </c>
      <c r="D114" s="300"/>
      <c r="E114" s="300"/>
      <c r="F114" s="323" t="s">
        <v>602</v>
      </c>
      <c r="G114" s="300"/>
      <c r="H114" s="300" t="s">
        <v>645</v>
      </c>
      <c r="I114" s="300" t="s">
        <v>604</v>
      </c>
      <c r="J114" s="300">
        <v>120</v>
      </c>
      <c r="K114" s="314"/>
    </row>
    <row r="115" s="1" customFormat="1" ht="15" customHeight="1">
      <c r="B115" s="325"/>
      <c r="C115" s="300" t="s">
        <v>39</v>
      </c>
      <c r="D115" s="300"/>
      <c r="E115" s="300"/>
      <c r="F115" s="323" t="s">
        <v>602</v>
      </c>
      <c r="G115" s="300"/>
      <c r="H115" s="300" t="s">
        <v>646</v>
      </c>
      <c r="I115" s="300" t="s">
        <v>637</v>
      </c>
      <c r="J115" s="300"/>
      <c r="K115" s="314"/>
    </row>
    <row r="116" s="1" customFormat="1" ht="15" customHeight="1">
      <c r="B116" s="325"/>
      <c r="C116" s="300" t="s">
        <v>49</v>
      </c>
      <c r="D116" s="300"/>
      <c r="E116" s="300"/>
      <c r="F116" s="323" t="s">
        <v>602</v>
      </c>
      <c r="G116" s="300"/>
      <c r="H116" s="300" t="s">
        <v>647</v>
      </c>
      <c r="I116" s="300" t="s">
        <v>637</v>
      </c>
      <c r="J116" s="300"/>
      <c r="K116" s="314"/>
    </row>
    <row r="117" s="1" customFormat="1" ht="15" customHeight="1">
      <c r="B117" s="325"/>
      <c r="C117" s="300" t="s">
        <v>58</v>
      </c>
      <c r="D117" s="300"/>
      <c r="E117" s="300"/>
      <c r="F117" s="323" t="s">
        <v>602</v>
      </c>
      <c r="G117" s="300"/>
      <c r="H117" s="300" t="s">
        <v>648</v>
      </c>
      <c r="I117" s="300" t="s">
        <v>649</v>
      </c>
      <c r="J117" s="300"/>
      <c r="K117" s="314"/>
    </row>
    <row r="118" s="1" customFormat="1" ht="15" customHeight="1">
      <c r="B118" s="328"/>
      <c r="C118" s="334"/>
      <c r="D118" s="334"/>
      <c r="E118" s="334"/>
      <c r="F118" s="334"/>
      <c r="G118" s="334"/>
      <c r="H118" s="334"/>
      <c r="I118" s="334"/>
      <c r="J118" s="334"/>
      <c r="K118" s="330"/>
    </row>
    <row r="119" s="1" customFormat="1" ht="18.75" customHeight="1">
      <c r="B119" s="335"/>
      <c r="C119" s="336"/>
      <c r="D119" s="336"/>
      <c r="E119" s="336"/>
      <c r="F119" s="337"/>
      <c r="G119" s="336"/>
      <c r="H119" s="336"/>
      <c r="I119" s="336"/>
      <c r="J119" s="336"/>
      <c r="K119" s="335"/>
    </row>
    <row r="120" s="1" customFormat="1" ht="18.75" customHeight="1">
      <c r="B120" s="308"/>
      <c r="C120" s="308"/>
      <c r="D120" s="308"/>
      <c r="E120" s="308"/>
      <c r="F120" s="308"/>
      <c r="G120" s="308"/>
      <c r="H120" s="308"/>
      <c r="I120" s="308"/>
      <c r="J120" s="308"/>
      <c r="K120" s="308"/>
    </row>
    <row r="121" s="1" customFormat="1" ht="7.5" customHeight="1">
      <c r="B121" s="338"/>
      <c r="C121" s="339"/>
      <c r="D121" s="339"/>
      <c r="E121" s="339"/>
      <c r="F121" s="339"/>
      <c r="G121" s="339"/>
      <c r="H121" s="339"/>
      <c r="I121" s="339"/>
      <c r="J121" s="339"/>
      <c r="K121" s="340"/>
    </row>
    <row r="122" s="1" customFormat="1" ht="45" customHeight="1">
      <c r="B122" s="341"/>
      <c r="C122" s="291" t="s">
        <v>650</v>
      </c>
      <c r="D122" s="291"/>
      <c r="E122" s="291"/>
      <c r="F122" s="291"/>
      <c r="G122" s="291"/>
      <c r="H122" s="291"/>
      <c r="I122" s="291"/>
      <c r="J122" s="291"/>
      <c r="K122" s="342"/>
    </row>
    <row r="123" s="1" customFormat="1" ht="17.25" customHeight="1">
      <c r="B123" s="343"/>
      <c r="C123" s="315" t="s">
        <v>596</v>
      </c>
      <c r="D123" s="315"/>
      <c r="E123" s="315"/>
      <c r="F123" s="315" t="s">
        <v>597</v>
      </c>
      <c r="G123" s="316"/>
      <c r="H123" s="315" t="s">
        <v>55</v>
      </c>
      <c r="I123" s="315" t="s">
        <v>58</v>
      </c>
      <c r="J123" s="315" t="s">
        <v>598</v>
      </c>
      <c r="K123" s="344"/>
    </row>
    <row r="124" s="1" customFormat="1" ht="17.25" customHeight="1">
      <c r="B124" s="343"/>
      <c r="C124" s="317" t="s">
        <v>599</v>
      </c>
      <c r="D124" s="317"/>
      <c r="E124" s="317"/>
      <c r="F124" s="318" t="s">
        <v>600</v>
      </c>
      <c r="G124" s="319"/>
      <c r="H124" s="317"/>
      <c r="I124" s="317"/>
      <c r="J124" s="317" t="s">
        <v>601</v>
      </c>
      <c r="K124" s="344"/>
    </row>
    <row r="125" s="1" customFormat="1" ht="5.25" customHeight="1">
      <c r="B125" s="345"/>
      <c r="C125" s="320"/>
      <c r="D125" s="320"/>
      <c r="E125" s="320"/>
      <c r="F125" s="320"/>
      <c r="G125" s="346"/>
      <c r="H125" s="320"/>
      <c r="I125" s="320"/>
      <c r="J125" s="320"/>
      <c r="K125" s="347"/>
    </row>
    <row r="126" s="1" customFormat="1" ht="15" customHeight="1">
      <c r="B126" s="345"/>
      <c r="C126" s="300" t="s">
        <v>605</v>
      </c>
      <c r="D126" s="322"/>
      <c r="E126" s="322"/>
      <c r="F126" s="323" t="s">
        <v>602</v>
      </c>
      <c r="G126" s="300"/>
      <c r="H126" s="300" t="s">
        <v>642</v>
      </c>
      <c r="I126" s="300" t="s">
        <v>604</v>
      </c>
      <c r="J126" s="300">
        <v>120</v>
      </c>
      <c r="K126" s="348"/>
    </row>
    <row r="127" s="1" customFormat="1" ht="15" customHeight="1">
      <c r="B127" s="345"/>
      <c r="C127" s="300" t="s">
        <v>651</v>
      </c>
      <c r="D127" s="300"/>
      <c r="E127" s="300"/>
      <c r="F127" s="323" t="s">
        <v>602</v>
      </c>
      <c r="G127" s="300"/>
      <c r="H127" s="300" t="s">
        <v>652</v>
      </c>
      <c r="I127" s="300" t="s">
        <v>604</v>
      </c>
      <c r="J127" s="300" t="s">
        <v>653</v>
      </c>
      <c r="K127" s="348"/>
    </row>
    <row r="128" s="1" customFormat="1" ht="15" customHeight="1">
      <c r="B128" s="345"/>
      <c r="C128" s="300" t="s">
        <v>550</v>
      </c>
      <c r="D128" s="300"/>
      <c r="E128" s="300"/>
      <c r="F128" s="323" t="s">
        <v>602</v>
      </c>
      <c r="G128" s="300"/>
      <c r="H128" s="300" t="s">
        <v>654</v>
      </c>
      <c r="I128" s="300" t="s">
        <v>604</v>
      </c>
      <c r="J128" s="300" t="s">
        <v>653</v>
      </c>
      <c r="K128" s="348"/>
    </row>
    <row r="129" s="1" customFormat="1" ht="15" customHeight="1">
      <c r="B129" s="345"/>
      <c r="C129" s="300" t="s">
        <v>613</v>
      </c>
      <c r="D129" s="300"/>
      <c r="E129" s="300"/>
      <c r="F129" s="323" t="s">
        <v>608</v>
      </c>
      <c r="G129" s="300"/>
      <c r="H129" s="300" t="s">
        <v>614</v>
      </c>
      <c r="I129" s="300" t="s">
        <v>604</v>
      </c>
      <c r="J129" s="300">
        <v>15</v>
      </c>
      <c r="K129" s="348"/>
    </row>
    <row r="130" s="1" customFormat="1" ht="15" customHeight="1">
      <c r="B130" s="345"/>
      <c r="C130" s="326" t="s">
        <v>615</v>
      </c>
      <c r="D130" s="326"/>
      <c r="E130" s="326"/>
      <c r="F130" s="327" t="s">
        <v>608</v>
      </c>
      <c r="G130" s="326"/>
      <c r="H130" s="326" t="s">
        <v>616</v>
      </c>
      <c r="I130" s="326" t="s">
        <v>604</v>
      </c>
      <c r="J130" s="326">
        <v>15</v>
      </c>
      <c r="K130" s="348"/>
    </row>
    <row r="131" s="1" customFormat="1" ht="15" customHeight="1">
      <c r="B131" s="345"/>
      <c r="C131" s="326" t="s">
        <v>617</v>
      </c>
      <c r="D131" s="326"/>
      <c r="E131" s="326"/>
      <c r="F131" s="327" t="s">
        <v>608</v>
      </c>
      <c r="G131" s="326"/>
      <c r="H131" s="326" t="s">
        <v>618</v>
      </c>
      <c r="I131" s="326" t="s">
        <v>604</v>
      </c>
      <c r="J131" s="326">
        <v>20</v>
      </c>
      <c r="K131" s="348"/>
    </row>
    <row r="132" s="1" customFormat="1" ht="15" customHeight="1">
      <c r="B132" s="345"/>
      <c r="C132" s="326" t="s">
        <v>619</v>
      </c>
      <c r="D132" s="326"/>
      <c r="E132" s="326"/>
      <c r="F132" s="327" t="s">
        <v>608</v>
      </c>
      <c r="G132" s="326"/>
      <c r="H132" s="326" t="s">
        <v>620</v>
      </c>
      <c r="I132" s="326" t="s">
        <v>604</v>
      </c>
      <c r="J132" s="326">
        <v>20</v>
      </c>
      <c r="K132" s="348"/>
    </row>
    <row r="133" s="1" customFormat="1" ht="15" customHeight="1">
      <c r="B133" s="345"/>
      <c r="C133" s="300" t="s">
        <v>607</v>
      </c>
      <c r="D133" s="300"/>
      <c r="E133" s="300"/>
      <c r="F133" s="323" t="s">
        <v>608</v>
      </c>
      <c r="G133" s="300"/>
      <c r="H133" s="300" t="s">
        <v>642</v>
      </c>
      <c r="I133" s="300" t="s">
        <v>604</v>
      </c>
      <c r="J133" s="300">
        <v>50</v>
      </c>
      <c r="K133" s="348"/>
    </row>
    <row r="134" s="1" customFormat="1" ht="15" customHeight="1">
      <c r="B134" s="345"/>
      <c r="C134" s="300" t="s">
        <v>621</v>
      </c>
      <c r="D134" s="300"/>
      <c r="E134" s="300"/>
      <c r="F134" s="323" t="s">
        <v>608</v>
      </c>
      <c r="G134" s="300"/>
      <c r="H134" s="300" t="s">
        <v>642</v>
      </c>
      <c r="I134" s="300" t="s">
        <v>604</v>
      </c>
      <c r="J134" s="300">
        <v>50</v>
      </c>
      <c r="K134" s="348"/>
    </row>
    <row r="135" s="1" customFormat="1" ht="15" customHeight="1">
      <c r="B135" s="345"/>
      <c r="C135" s="300" t="s">
        <v>627</v>
      </c>
      <c r="D135" s="300"/>
      <c r="E135" s="300"/>
      <c r="F135" s="323" t="s">
        <v>608</v>
      </c>
      <c r="G135" s="300"/>
      <c r="H135" s="300" t="s">
        <v>642</v>
      </c>
      <c r="I135" s="300" t="s">
        <v>604</v>
      </c>
      <c r="J135" s="300">
        <v>50</v>
      </c>
      <c r="K135" s="348"/>
    </row>
    <row r="136" s="1" customFormat="1" ht="15" customHeight="1">
      <c r="B136" s="345"/>
      <c r="C136" s="300" t="s">
        <v>629</v>
      </c>
      <c r="D136" s="300"/>
      <c r="E136" s="300"/>
      <c r="F136" s="323" t="s">
        <v>608</v>
      </c>
      <c r="G136" s="300"/>
      <c r="H136" s="300" t="s">
        <v>642</v>
      </c>
      <c r="I136" s="300" t="s">
        <v>604</v>
      </c>
      <c r="J136" s="300">
        <v>50</v>
      </c>
      <c r="K136" s="348"/>
    </row>
    <row r="137" s="1" customFormat="1" ht="15" customHeight="1">
      <c r="B137" s="345"/>
      <c r="C137" s="300" t="s">
        <v>630</v>
      </c>
      <c r="D137" s="300"/>
      <c r="E137" s="300"/>
      <c r="F137" s="323" t="s">
        <v>608</v>
      </c>
      <c r="G137" s="300"/>
      <c r="H137" s="300" t="s">
        <v>655</v>
      </c>
      <c r="I137" s="300" t="s">
        <v>604</v>
      </c>
      <c r="J137" s="300">
        <v>255</v>
      </c>
      <c r="K137" s="348"/>
    </row>
    <row r="138" s="1" customFormat="1" ht="15" customHeight="1">
      <c r="B138" s="345"/>
      <c r="C138" s="300" t="s">
        <v>632</v>
      </c>
      <c r="D138" s="300"/>
      <c r="E138" s="300"/>
      <c r="F138" s="323" t="s">
        <v>602</v>
      </c>
      <c r="G138" s="300"/>
      <c r="H138" s="300" t="s">
        <v>656</v>
      </c>
      <c r="I138" s="300" t="s">
        <v>634</v>
      </c>
      <c r="J138" s="300"/>
      <c r="K138" s="348"/>
    </row>
    <row r="139" s="1" customFormat="1" ht="15" customHeight="1">
      <c r="B139" s="345"/>
      <c r="C139" s="300" t="s">
        <v>635</v>
      </c>
      <c r="D139" s="300"/>
      <c r="E139" s="300"/>
      <c r="F139" s="323" t="s">
        <v>602</v>
      </c>
      <c r="G139" s="300"/>
      <c r="H139" s="300" t="s">
        <v>657</v>
      </c>
      <c r="I139" s="300" t="s">
        <v>637</v>
      </c>
      <c r="J139" s="300"/>
      <c r="K139" s="348"/>
    </row>
    <row r="140" s="1" customFormat="1" ht="15" customHeight="1">
      <c r="B140" s="345"/>
      <c r="C140" s="300" t="s">
        <v>638</v>
      </c>
      <c r="D140" s="300"/>
      <c r="E140" s="300"/>
      <c r="F140" s="323" t="s">
        <v>602</v>
      </c>
      <c r="G140" s="300"/>
      <c r="H140" s="300" t="s">
        <v>638</v>
      </c>
      <c r="I140" s="300" t="s">
        <v>637</v>
      </c>
      <c r="J140" s="300"/>
      <c r="K140" s="348"/>
    </row>
    <row r="141" s="1" customFormat="1" ht="15" customHeight="1">
      <c r="B141" s="345"/>
      <c r="C141" s="300" t="s">
        <v>39</v>
      </c>
      <c r="D141" s="300"/>
      <c r="E141" s="300"/>
      <c r="F141" s="323" t="s">
        <v>602</v>
      </c>
      <c r="G141" s="300"/>
      <c r="H141" s="300" t="s">
        <v>658</v>
      </c>
      <c r="I141" s="300" t="s">
        <v>637</v>
      </c>
      <c r="J141" s="300"/>
      <c r="K141" s="348"/>
    </row>
    <row r="142" s="1" customFormat="1" ht="15" customHeight="1">
      <c r="B142" s="345"/>
      <c r="C142" s="300" t="s">
        <v>659</v>
      </c>
      <c r="D142" s="300"/>
      <c r="E142" s="300"/>
      <c r="F142" s="323" t="s">
        <v>602</v>
      </c>
      <c r="G142" s="300"/>
      <c r="H142" s="300" t="s">
        <v>660</v>
      </c>
      <c r="I142" s="300" t="s">
        <v>637</v>
      </c>
      <c r="J142" s="300"/>
      <c r="K142" s="348"/>
    </row>
    <row r="143" s="1" customFormat="1" ht="15" customHeight="1">
      <c r="B143" s="349"/>
      <c r="C143" s="350"/>
      <c r="D143" s="350"/>
      <c r="E143" s="350"/>
      <c r="F143" s="350"/>
      <c r="G143" s="350"/>
      <c r="H143" s="350"/>
      <c r="I143" s="350"/>
      <c r="J143" s="350"/>
      <c r="K143" s="351"/>
    </row>
    <row r="144" s="1" customFormat="1" ht="18.75" customHeight="1">
      <c r="B144" s="336"/>
      <c r="C144" s="336"/>
      <c r="D144" s="336"/>
      <c r="E144" s="336"/>
      <c r="F144" s="337"/>
      <c r="G144" s="336"/>
      <c r="H144" s="336"/>
      <c r="I144" s="336"/>
      <c r="J144" s="336"/>
      <c r="K144" s="336"/>
    </row>
    <row r="145" s="1" customFormat="1" ht="18.75" customHeight="1">
      <c r="B145" s="308"/>
      <c r="C145" s="308"/>
      <c r="D145" s="308"/>
      <c r="E145" s="308"/>
      <c r="F145" s="308"/>
      <c r="G145" s="308"/>
      <c r="H145" s="308"/>
      <c r="I145" s="308"/>
      <c r="J145" s="308"/>
      <c r="K145" s="308"/>
    </row>
    <row r="146" s="1" customFormat="1" ht="7.5" customHeight="1">
      <c r="B146" s="309"/>
      <c r="C146" s="310"/>
      <c r="D146" s="310"/>
      <c r="E146" s="310"/>
      <c r="F146" s="310"/>
      <c r="G146" s="310"/>
      <c r="H146" s="310"/>
      <c r="I146" s="310"/>
      <c r="J146" s="310"/>
      <c r="K146" s="311"/>
    </row>
    <row r="147" s="1" customFormat="1" ht="45" customHeight="1">
      <c r="B147" s="312"/>
      <c r="C147" s="313" t="s">
        <v>661</v>
      </c>
      <c r="D147" s="313"/>
      <c r="E147" s="313"/>
      <c r="F147" s="313"/>
      <c r="G147" s="313"/>
      <c r="H147" s="313"/>
      <c r="I147" s="313"/>
      <c r="J147" s="313"/>
      <c r="K147" s="314"/>
    </row>
    <row r="148" s="1" customFormat="1" ht="17.25" customHeight="1">
      <c r="B148" s="312"/>
      <c r="C148" s="315" t="s">
        <v>596</v>
      </c>
      <c r="D148" s="315"/>
      <c r="E148" s="315"/>
      <c r="F148" s="315" t="s">
        <v>597</v>
      </c>
      <c r="G148" s="316"/>
      <c r="H148" s="315" t="s">
        <v>55</v>
      </c>
      <c r="I148" s="315" t="s">
        <v>58</v>
      </c>
      <c r="J148" s="315" t="s">
        <v>598</v>
      </c>
      <c r="K148" s="314"/>
    </row>
    <row r="149" s="1" customFormat="1" ht="17.25" customHeight="1">
      <c r="B149" s="312"/>
      <c r="C149" s="317" t="s">
        <v>599</v>
      </c>
      <c r="D149" s="317"/>
      <c r="E149" s="317"/>
      <c r="F149" s="318" t="s">
        <v>600</v>
      </c>
      <c r="G149" s="319"/>
      <c r="H149" s="317"/>
      <c r="I149" s="317"/>
      <c r="J149" s="317" t="s">
        <v>601</v>
      </c>
      <c r="K149" s="314"/>
    </row>
    <row r="150" s="1" customFormat="1" ht="5.25" customHeight="1">
      <c r="B150" s="325"/>
      <c r="C150" s="320"/>
      <c r="D150" s="320"/>
      <c r="E150" s="320"/>
      <c r="F150" s="320"/>
      <c r="G150" s="321"/>
      <c r="H150" s="320"/>
      <c r="I150" s="320"/>
      <c r="J150" s="320"/>
      <c r="K150" s="348"/>
    </row>
    <row r="151" s="1" customFormat="1" ht="15" customHeight="1">
      <c r="B151" s="325"/>
      <c r="C151" s="352" t="s">
        <v>605</v>
      </c>
      <c r="D151" s="300"/>
      <c r="E151" s="300"/>
      <c r="F151" s="353" t="s">
        <v>602</v>
      </c>
      <c r="G151" s="300"/>
      <c r="H151" s="352" t="s">
        <v>642</v>
      </c>
      <c r="I151" s="352" t="s">
        <v>604</v>
      </c>
      <c r="J151" s="352">
        <v>120</v>
      </c>
      <c r="K151" s="348"/>
    </row>
    <row r="152" s="1" customFormat="1" ht="15" customHeight="1">
      <c r="B152" s="325"/>
      <c r="C152" s="352" t="s">
        <v>651</v>
      </c>
      <c r="D152" s="300"/>
      <c r="E152" s="300"/>
      <c r="F152" s="353" t="s">
        <v>602</v>
      </c>
      <c r="G152" s="300"/>
      <c r="H152" s="352" t="s">
        <v>662</v>
      </c>
      <c r="I152" s="352" t="s">
        <v>604</v>
      </c>
      <c r="J152" s="352" t="s">
        <v>653</v>
      </c>
      <c r="K152" s="348"/>
    </row>
    <row r="153" s="1" customFormat="1" ht="15" customHeight="1">
      <c r="B153" s="325"/>
      <c r="C153" s="352" t="s">
        <v>550</v>
      </c>
      <c r="D153" s="300"/>
      <c r="E153" s="300"/>
      <c r="F153" s="353" t="s">
        <v>602</v>
      </c>
      <c r="G153" s="300"/>
      <c r="H153" s="352" t="s">
        <v>663</v>
      </c>
      <c r="I153" s="352" t="s">
        <v>604</v>
      </c>
      <c r="J153" s="352" t="s">
        <v>653</v>
      </c>
      <c r="K153" s="348"/>
    </row>
    <row r="154" s="1" customFormat="1" ht="15" customHeight="1">
      <c r="B154" s="325"/>
      <c r="C154" s="352" t="s">
        <v>607</v>
      </c>
      <c r="D154" s="300"/>
      <c r="E154" s="300"/>
      <c r="F154" s="353" t="s">
        <v>608</v>
      </c>
      <c r="G154" s="300"/>
      <c r="H154" s="352" t="s">
        <v>642</v>
      </c>
      <c r="I154" s="352" t="s">
        <v>604</v>
      </c>
      <c r="J154" s="352">
        <v>50</v>
      </c>
      <c r="K154" s="348"/>
    </row>
    <row r="155" s="1" customFormat="1" ht="15" customHeight="1">
      <c r="B155" s="325"/>
      <c r="C155" s="352" t="s">
        <v>610</v>
      </c>
      <c r="D155" s="300"/>
      <c r="E155" s="300"/>
      <c r="F155" s="353" t="s">
        <v>602</v>
      </c>
      <c r="G155" s="300"/>
      <c r="H155" s="352" t="s">
        <v>642</v>
      </c>
      <c r="I155" s="352" t="s">
        <v>612</v>
      </c>
      <c r="J155" s="352"/>
      <c r="K155" s="348"/>
    </row>
    <row r="156" s="1" customFormat="1" ht="15" customHeight="1">
      <c r="B156" s="325"/>
      <c r="C156" s="352" t="s">
        <v>621</v>
      </c>
      <c r="D156" s="300"/>
      <c r="E156" s="300"/>
      <c r="F156" s="353" t="s">
        <v>608</v>
      </c>
      <c r="G156" s="300"/>
      <c r="H156" s="352" t="s">
        <v>642</v>
      </c>
      <c r="I156" s="352" t="s">
        <v>604</v>
      </c>
      <c r="J156" s="352">
        <v>50</v>
      </c>
      <c r="K156" s="348"/>
    </row>
    <row r="157" s="1" customFormat="1" ht="15" customHeight="1">
      <c r="B157" s="325"/>
      <c r="C157" s="352" t="s">
        <v>629</v>
      </c>
      <c r="D157" s="300"/>
      <c r="E157" s="300"/>
      <c r="F157" s="353" t="s">
        <v>608</v>
      </c>
      <c r="G157" s="300"/>
      <c r="H157" s="352" t="s">
        <v>642</v>
      </c>
      <c r="I157" s="352" t="s">
        <v>604</v>
      </c>
      <c r="J157" s="352">
        <v>50</v>
      </c>
      <c r="K157" s="348"/>
    </row>
    <row r="158" s="1" customFormat="1" ht="15" customHeight="1">
      <c r="B158" s="325"/>
      <c r="C158" s="352" t="s">
        <v>627</v>
      </c>
      <c r="D158" s="300"/>
      <c r="E158" s="300"/>
      <c r="F158" s="353" t="s">
        <v>608</v>
      </c>
      <c r="G158" s="300"/>
      <c r="H158" s="352" t="s">
        <v>642</v>
      </c>
      <c r="I158" s="352" t="s">
        <v>604</v>
      </c>
      <c r="J158" s="352">
        <v>50</v>
      </c>
      <c r="K158" s="348"/>
    </row>
    <row r="159" s="1" customFormat="1" ht="15" customHeight="1">
      <c r="B159" s="325"/>
      <c r="C159" s="352" t="s">
        <v>98</v>
      </c>
      <c r="D159" s="300"/>
      <c r="E159" s="300"/>
      <c r="F159" s="353" t="s">
        <v>602</v>
      </c>
      <c r="G159" s="300"/>
      <c r="H159" s="352" t="s">
        <v>664</v>
      </c>
      <c r="I159" s="352" t="s">
        <v>604</v>
      </c>
      <c r="J159" s="352" t="s">
        <v>665</v>
      </c>
      <c r="K159" s="348"/>
    </row>
    <row r="160" s="1" customFormat="1" ht="15" customHeight="1">
      <c r="B160" s="325"/>
      <c r="C160" s="352" t="s">
        <v>666</v>
      </c>
      <c r="D160" s="300"/>
      <c r="E160" s="300"/>
      <c r="F160" s="353" t="s">
        <v>602</v>
      </c>
      <c r="G160" s="300"/>
      <c r="H160" s="352" t="s">
        <v>667</v>
      </c>
      <c r="I160" s="352" t="s">
        <v>637</v>
      </c>
      <c r="J160" s="352"/>
      <c r="K160" s="348"/>
    </row>
    <row r="161" s="1" customFormat="1" ht="15" customHeight="1">
      <c r="B161" s="354"/>
      <c r="C161" s="355"/>
      <c r="D161" s="355"/>
      <c r="E161" s="355"/>
      <c r="F161" s="355"/>
      <c r="G161" s="355"/>
      <c r="H161" s="355"/>
      <c r="I161" s="355"/>
      <c r="J161" s="355"/>
      <c r="K161" s="356"/>
    </row>
    <row r="162" s="1" customFormat="1" ht="18.75" customHeight="1">
      <c r="B162" s="336"/>
      <c r="C162" s="346"/>
      <c r="D162" s="346"/>
      <c r="E162" s="346"/>
      <c r="F162" s="357"/>
      <c r="G162" s="346"/>
      <c r="H162" s="346"/>
      <c r="I162" s="346"/>
      <c r="J162" s="346"/>
      <c r="K162" s="336"/>
    </row>
    <row r="163" s="1" customFormat="1" ht="18.75" customHeight="1">
      <c r="B163" s="336"/>
      <c r="C163" s="346"/>
      <c r="D163" s="346"/>
      <c r="E163" s="346"/>
      <c r="F163" s="357"/>
      <c r="G163" s="346"/>
      <c r="H163" s="346"/>
      <c r="I163" s="346"/>
      <c r="J163" s="346"/>
      <c r="K163" s="336"/>
    </row>
    <row r="164" s="1" customFormat="1" ht="18.75" customHeight="1">
      <c r="B164" s="336"/>
      <c r="C164" s="346"/>
      <c r="D164" s="346"/>
      <c r="E164" s="346"/>
      <c r="F164" s="357"/>
      <c r="G164" s="346"/>
      <c r="H164" s="346"/>
      <c r="I164" s="346"/>
      <c r="J164" s="346"/>
      <c r="K164" s="336"/>
    </row>
    <row r="165" s="1" customFormat="1" ht="18.75" customHeight="1">
      <c r="B165" s="336"/>
      <c r="C165" s="346"/>
      <c r="D165" s="346"/>
      <c r="E165" s="346"/>
      <c r="F165" s="357"/>
      <c r="G165" s="346"/>
      <c r="H165" s="346"/>
      <c r="I165" s="346"/>
      <c r="J165" s="346"/>
      <c r="K165" s="336"/>
    </row>
    <row r="166" s="1" customFormat="1" ht="18.75" customHeight="1">
      <c r="B166" s="336"/>
      <c r="C166" s="346"/>
      <c r="D166" s="346"/>
      <c r="E166" s="346"/>
      <c r="F166" s="357"/>
      <c r="G166" s="346"/>
      <c r="H166" s="346"/>
      <c r="I166" s="346"/>
      <c r="J166" s="346"/>
      <c r="K166" s="336"/>
    </row>
    <row r="167" s="1" customFormat="1" ht="18.75" customHeight="1">
      <c r="B167" s="336"/>
      <c r="C167" s="346"/>
      <c r="D167" s="346"/>
      <c r="E167" s="346"/>
      <c r="F167" s="357"/>
      <c r="G167" s="346"/>
      <c r="H167" s="346"/>
      <c r="I167" s="346"/>
      <c r="J167" s="346"/>
      <c r="K167" s="336"/>
    </row>
    <row r="168" s="1" customFormat="1" ht="18.75" customHeight="1">
      <c r="B168" s="336"/>
      <c r="C168" s="346"/>
      <c r="D168" s="346"/>
      <c r="E168" s="346"/>
      <c r="F168" s="357"/>
      <c r="G168" s="346"/>
      <c r="H168" s="346"/>
      <c r="I168" s="346"/>
      <c r="J168" s="346"/>
      <c r="K168" s="336"/>
    </row>
    <row r="169" s="1" customFormat="1" ht="18.75" customHeight="1">
      <c r="B169" s="308"/>
      <c r="C169" s="308"/>
      <c r="D169" s="308"/>
      <c r="E169" s="308"/>
      <c r="F169" s="308"/>
      <c r="G169" s="308"/>
      <c r="H169" s="308"/>
      <c r="I169" s="308"/>
      <c r="J169" s="308"/>
      <c r="K169" s="308"/>
    </row>
    <row r="170" s="1" customFormat="1" ht="7.5" customHeight="1">
      <c r="B170" s="287"/>
      <c r="C170" s="288"/>
      <c r="D170" s="288"/>
      <c r="E170" s="288"/>
      <c r="F170" s="288"/>
      <c r="G170" s="288"/>
      <c r="H170" s="288"/>
      <c r="I170" s="288"/>
      <c r="J170" s="288"/>
      <c r="K170" s="289"/>
    </row>
    <row r="171" s="1" customFormat="1" ht="45" customHeight="1">
      <c r="B171" s="290"/>
      <c r="C171" s="291" t="s">
        <v>668</v>
      </c>
      <c r="D171" s="291"/>
      <c r="E171" s="291"/>
      <c r="F171" s="291"/>
      <c r="G171" s="291"/>
      <c r="H171" s="291"/>
      <c r="I171" s="291"/>
      <c r="J171" s="291"/>
      <c r="K171" s="292"/>
    </row>
    <row r="172" s="1" customFormat="1" ht="17.25" customHeight="1">
      <c r="B172" s="290"/>
      <c r="C172" s="315" t="s">
        <v>596</v>
      </c>
      <c r="D172" s="315"/>
      <c r="E172" s="315"/>
      <c r="F172" s="315" t="s">
        <v>597</v>
      </c>
      <c r="G172" s="358"/>
      <c r="H172" s="359" t="s">
        <v>55</v>
      </c>
      <c r="I172" s="359" t="s">
        <v>58</v>
      </c>
      <c r="J172" s="315" t="s">
        <v>598</v>
      </c>
      <c r="K172" s="292"/>
    </row>
    <row r="173" s="1" customFormat="1" ht="17.25" customHeight="1">
      <c r="B173" s="293"/>
      <c r="C173" s="317" t="s">
        <v>599</v>
      </c>
      <c r="D173" s="317"/>
      <c r="E173" s="317"/>
      <c r="F173" s="318" t="s">
        <v>600</v>
      </c>
      <c r="G173" s="360"/>
      <c r="H173" s="361"/>
      <c r="I173" s="361"/>
      <c r="J173" s="317" t="s">
        <v>601</v>
      </c>
      <c r="K173" s="295"/>
    </row>
    <row r="174" s="1" customFormat="1" ht="5.25" customHeight="1">
      <c r="B174" s="325"/>
      <c r="C174" s="320"/>
      <c r="D174" s="320"/>
      <c r="E174" s="320"/>
      <c r="F174" s="320"/>
      <c r="G174" s="321"/>
      <c r="H174" s="320"/>
      <c r="I174" s="320"/>
      <c r="J174" s="320"/>
      <c r="K174" s="348"/>
    </row>
    <row r="175" s="1" customFormat="1" ht="15" customHeight="1">
      <c r="B175" s="325"/>
      <c r="C175" s="300" t="s">
        <v>605</v>
      </c>
      <c r="D175" s="300"/>
      <c r="E175" s="300"/>
      <c r="F175" s="323" t="s">
        <v>602</v>
      </c>
      <c r="G175" s="300"/>
      <c r="H175" s="300" t="s">
        <v>642</v>
      </c>
      <c r="I175" s="300" t="s">
        <v>604</v>
      </c>
      <c r="J175" s="300">
        <v>120</v>
      </c>
      <c r="K175" s="348"/>
    </row>
    <row r="176" s="1" customFormat="1" ht="15" customHeight="1">
      <c r="B176" s="325"/>
      <c r="C176" s="300" t="s">
        <v>651</v>
      </c>
      <c r="D176" s="300"/>
      <c r="E176" s="300"/>
      <c r="F176" s="323" t="s">
        <v>602</v>
      </c>
      <c r="G176" s="300"/>
      <c r="H176" s="300" t="s">
        <v>652</v>
      </c>
      <c r="I176" s="300" t="s">
        <v>604</v>
      </c>
      <c r="J176" s="300" t="s">
        <v>653</v>
      </c>
      <c r="K176" s="348"/>
    </row>
    <row r="177" s="1" customFormat="1" ht="15" customHeight="1">
      <c r="B177" s="325"/>
      <c r="C177" s="300" t="s">
        <v>550</v>
      </c>
      <c r="D177" s="300"/>
      <c r="E177" s="300"/>
      <c r="F177" s="323" t="s">
        <v>602</v>
      </c>
      <c r="G177" s="300"/>
      <c r="H177" s="300" t="s">
        <v>669</v>
      </c>
      <c r="I177" s="300" t="s">
        <v>604</v>
      </c>
      <c r="J177" s="300" t="s">
        <v>653</v>
      </c>
      <c r="K177" s="348"/>
    </row>
    <row r="178" s="1" customFormat="1" ht="15" customHeight="1">
      <c r="B178" s="325"/>
      <c r="C178" s="300" t="s">
        <v>607</v>
      </c>
      <c r="D178" s="300"/>
      <c r="E178" s="300"/>
      <c r="F178" s="323" t="s">
        <v>608</v>
      </c>
      <c r="G178" s="300"/>
      <c r="H178" s="300" t="s">
        <v>669</v>
      </c>
      <c r="I178" s="300" t="s">
        <v>604</v>
      </c>
      <c r="J178" s="300">
        <v>50</v>
      </c>
      <c r="K178" s="348"/>
    </row>
    <row r="179" s="1" customFormat="1" ht="15" customHeight="1">
      <c r="B179" s="325"/>
      <c r="C179" s="300" t="s">
        <v>610</v>
      </c>
      <c r="D179" s="300"/>
      <c r="E179" s="300"/>
      <c r="F179" s="323" t="s">
        <v>602</v>
      </c>
      <c r="G179" s="300"/>
      <c r="H179" s="300" t="s">
        <v>669</v>
      </c>
      <c r="I179" s="300" t="s">
        <v>612</v>
      </c>
      <c r="J179" s="300"/>
      <c r="K179" s="348"/>
    </row>
    <row r="180" s="1" customFormat="1" ht="15" customHeight="1">
      <c r="B180" s="325"/>
      <c r="C180" s="300" t="s">
        <v>621</v>
      </c>
      <c r="D180" s="300"/>
      <c r="E180" s="300"/>
      <c r="F180" s="323" t="s">
        <v>608</v>
      </c>
      <c r="G180" s="300"/>
      <c r="H180" s="300" t="s">
        <v>669</v>
      </c>
      <c r="I180" s="300" t="s">
        <v>604</v>
      </c>
      <c r="J180" s="300">
        <v>50</v>
      </c>
      <c r="K180" s="348"/>
    </row>
    <row r="181" s="1" customFormat="1" ht="15" customHeight="1">
      <c r="B181" s="325"/>
      <c r="C181" s="300" t="s">
        <v>629</v>
      </c>
      <c r="D181" s="300"/>
      <c r="E181" s="300"/>
      <c r="F181" s="323" t="s">
        <v>608</v>
      </c>
      <c r="G181" s="300"/>
      <c r="H181" s="300" t="s">
        <v>669</v>
      </c>
      <c r="I181" s="300" t="s">
        <v>604</v>
      </c>
      <c r="J181" s="300">
        <v>50</v>
      </c>
      <c r="K181" s="348"/>
    </row>
    <row r="182" s="1" customFormat="1" ht="15" customHeight="1">
      <c r="B182" s="325"/>
      <c r="C182" s="300" t="s">
        <v>627</v>
      </c>
      <c r="D182" s="300"/>
      <c r="E182" s="300"/>
      <c r="F182" s="323" t="s">
        <v>608</v>
      </c>
      <c r="G182" s="300"/>
      <c r="H182" s="300" t="s">
        <v>669</v>
      </c>
      <c r="I182" s="300" t="s">
        <v>604</v>
      </c>
      <c r="J182" s="300">
        <v>50</v>
      </c>
      <c r="K182" s="348"/>
    </row>
    <row r="183" s="1" customFormat="1" ht="15" customHeight="1">
      <c r="B183" s="325"/>
      <c r="C183" s="300" t="s">
        <v>109</v>
      </c>
      <c r="D183" s="300"/>
      <c r="E183" s="300"/>
      <c r="F183" s="323" t="s">
        <v>602</v>
      </c>
      <c r="G183" s="300"/>
      <c r="H183" s="300" t="s">
        <v>670</v>
      </c>
      <c r="I183" s="300" t="s">
        <v>671</v>
      </c>
      <c r="J183" s="300"/>
      <c r="K183" s="348"/>
    </row>
    <row r="184" s="1" customFormat="1" ht="15" customHeight="1">
      <c r="B184" s="325"/>
      <c r="C184" s="300" t="s">
        <v>58</v>
      </c>
      <c r="D184" s="300"/>
      <c r="E184" s="300"/>
      <c r="F184" s="323" t="s">
        <v>602</v>
      </c>
      <c r="G184" s="300"/>
      <c r="H184" s="300" t="s">
        <v>672</v>
      </c>
      <c r="I184" s="300" t="s">
        <v>673</v>
      </c>
      <c r="J184" s="300">
        <v>1</v>
      </c>
      <c r="K184" s="348"/>
    </row>
    <row r="185" s="1" customFormat="1" ht="15" customHeight="1">
      <c r="B185" s="325"/>
      <c r="C185" s="300" t="s">
        <v>54</v>
      </c>
      <c r="D185" s="300"/>
      <c r="E185" s="300"/>
      <c r="F185" s="323" t="s">
        <v>602</v>
      </c>
      <c r="G185" s="300"/>
      <c r="H185" s="300" t="s">
        <v>674</v>
      </c>
      <c r="I185" s="300" t="s">
        <v>604</v>
      </c>
      <c r="J185" s="300">
        <v>20</v>
      </c>
      <c r="K185" s="348"/>
    </row>
    <row r="186" s="1" customFormat="1" ht="15" customHeight="1">
      <c r="B186" s="325"/>
      <c r="C186" s="300" t="s">
        <v>55</v>
      </c>
      <c r="D186" s="300"/>
      <c r="E186" s="300"/>
      <c r="F186" s="323" t="s">
        <v>602</v>
      </c>
      <c r="G186" s="300"/>
      <c r="H186" s="300" t="s">
        <v>675</v>
      </c>
      <c r="I186" s="300" t="s">
        <v>604</v>
      </c>
      <c r="J186" s="300">
        <v>255</v>
      </c>
      <c r="K186" s="348"/>
    </row>
    <row r="187" s="1" customFormat="1" ht="15" customHeight="1">
      <c r="B187" s="325"/>
      <c r="C187" s="300" t="s">
        <v>110</v>
      </c>
      <c r="D187" s="300"/>
      <c r="E187" s="300"/>
      <c r="F187" s="323" t="s">
        <v>602</v>
      </c>
      <c r="G187" s="300"/>
      <c r="H187" s="300" t="s">
        <v>566</v>
      </c>
      <c r="I187" s="300" t="s">
        <v>604</v>
      </c>
      <c r="J187" s="300">
        <v>10</v>
      </c>
      <c r="K187" s="348"/>
    </row>
    <row r="188" s="1" customFormat="1" ht="15" customHeight="1">
      <c r="B188" s="325"/>
      <c r="C188" s="300" t="s">
        <v>111</v>
      </c>
      <c r="D188" s="300"/>
      <c r="E188" s="300"/>
      <c r="F188" s="323" t="s">
        <v>602</v>
      </c>
      <c r="G188" s="300"/>
      <c r="H188" s="300" t="s">
        <v>676</v>
      </c>
      <c r="I188" s="300" t="s">
        <v>637</v>
      </c>
      <c r="J188" s="300"/>
      <c r="K188" s="348"/>
    </row>
    <row r="189" s="1" customFormat="1" ht="15" customHeight="1">
      <c r="B189" s="325"/>
      <c r="C189" s="300" t="s">
        <v>677</v>
      </c>
      <c r="D189" s="300"/>
      <c r="E189" s="300"/>
      <c r="F189" s="323" t="s">
        <v>602</v>
      </c>
      <c r="G189" s="300"/>
      <c r="H189" s="300" t="s">
        <v>678</v>
      </c>
      <c r="I189" s="300" t="s">
        <v>637</v>
      </c>
      <c r="J189" s="300"/>
      <c r="K189" s="348"/>
    </row>
    <row r="190" s="1" customFormat="1" ht="15" customHeight="1">
      <c r="B190" s="325"/>
      <c r="C190" s="300" t="s">
        <v>666</v>
      </c>
      <c r="D190" s="300"/>
      <c r="E190" s="300"/>
      <c r="F190" s="323" t="s">
        <v>602</v>
      </c>
      <c r="G190" s="300"/>
      <c r="H190" s="300" t="s">
        <v>679</v>
      </c>
      <c r="I190" s="300" t="s">
        <v>637</v>
      </c>
      <c r="J190" s="300"/>
      <c r="K190" s="348"/>
    </row>
    <row r="191" s="1" customFormat="1" ht="15" customHeight="1">
      <c r="B191" s="325"/>
      <c r="C191" s="300" t="s">
        <v>113</v>
      </c>
      <c r="D191" s="300"/>
      <c r="E191" s="300"/>
      <c r="F191" s="323" t="s">
        <v>608</v>
      </c>
      <c r="G191" s="300"/>
      <c r="H191" s="300" t="s">
        <v>680</v>
      </c>
      <c r="I191" s="300" t="s">
        <v>604</v>
      </c>
      <c r="J191" s="300">
        <v>50</v>
      </c>
      <c r="K191" s="348"/>
    </row>
    <row r="192" s="1" customFormat="1" ht="15" customHeight="1">
      <c r="B192" s="325"/>
      <c r="C192" s="300" t="s">
        <v>681</v>
      </c>
      <c r="D192" s="300"/>
      <c r="E192" s="300"/>
      <c r="F192" s="323" t="s">
        <v>608</v>
      </c>
      <c r="G192" s="300"/>
      <c r="H192" s="300" t="s">
        <v>682</v>
      </c>
      <c r="I192" s="300" t="s">
        <v>683</v>
      </c>
      <c r="J192" s="300"/>
      <c r="K192" s="348"/>
    </row>
    <row r="193" s="1" customFormat="1" ht="15" customHeight="1">
      <c r="B193" s="325"/>
      <c r="C193" s="300" t="s">
        <v>684</v>
      </c>
      <c r="D193" s="300"/>
      <c r="E193" s="300"/>
      <c r="F193" s="323" t="s">
        <v>608</v>
      </c>
      <c r="G193" s="300"/>
      <c r="H193" s="300" t="s">
        <v>685</v>
      </c>
      <c r="I193" s="300" t="s">
        <v>683</v>
      </c>
      <c r="J193" s="300"/>
      <c r="K193" s="348"/>
    </row>
    <row r="194" s="1" customFormat="1" ht="15" customHeight="1">
      <c r="B194" s="325"/>
      <c r="C194" s="300" t="s">
        <v>686</v>
      </c>
      <c r="D194" s="300"/>
      <c r="E194" s="300"/>
      <c r="F194" s="323" t="s">
        <v>608</v>
      </c>
      <c r="G194" s="300"/>
      <c r="H194" s="300" t="s">
        <v>687</v>
      </c>
      <c r="I194" s="300" t="s">
        <v>683</v>
      </c>
      <c r="J194" s="300"/>
      <c r="K194" s="348"/>
    </row>
    <row r="195" s="1" customFormat="1" ht="15" customHeight="1">
      <c r="B195" s="325"/>
      <c r="C195" s="362" t="s">
        <v>688</v>
      </c>
      <c r="D195" s="300"/>
      <c r="E195" s="300"/>
      <c r="F195" s="323" t="s">
        <v>608</v>
      </c>
      <c r="G195" s="300"/>
      <c r="H195" s="300" t="s">
        <v>689</v>
      </c>
      <c r="I195" s="300" t="s">
        <v>690</v>
      </c>
      <c r="J195" s="363" t="s">
        <v>691</v>
      </c>
      <c r="K195" s="348"/>
    </row>
    <row r="196" s="16" customFormat="1" ht="15" customHeight="1">
      <c r="B196" s="364"/>
      <c r="C196" s="365" t="s">
        <v>692</v>
      </c>
      <c r="D196" s="366"/>
      <c r="E196" s="366"/>
      <c r="F196" s="367" t="s">
        <v>608</v>
      </c>
      <c r="G196" s="366"/>
      <c r="H196" s="366" t="s">
        <v>693</v>
      </c>
      <c r="I196" s="366" t="s">
        <v>690</v>
      </c>
      <c r="J196" s="368" t="s">
        <v>691</v>
      </c>
      <c r="K196" s="369"/>
    </row>
    <row r="197" s="1" customFormat="1" ht="15" customHeight="1">
      <c r="B197" s="325"/>
      <c r="C197" s="362" t="s">
        <v>43</v>
      </c>
      <c r="D197" s="300"/>
      <c r="E197" s="300"/>
      <c r="F197" s="323" t="s">
        <v>602</v>
      </c>
      <c r="G197" s="300"/>
      <c r="H197" s="297" t="s">
        <v>694</v>
      </c>
      <c r="I197" s="300" t="s">
        <v>695</v>
      </c>
      <c r="J197" s="300"/>
      <c r="K197" s="348"/>
    </row>
    <row r="198" s="1" customFormat="1" ht="15" customHeight="1">
      <c r="B198" s="325"/>
      <c r="C198" s="362" t="s">
        <v>696</v>
      </c>
      <c r="D198" s="300"/>
      <c r="E198" s="300"/>
      <c r="F198" s="323" t="s">
        <v>602</v>
      </c>
      <c r="G198" s="300"/>
      <c r="H198" s="300" t="s">
        <v>697</v>
      </c>
      <c r="I198" s="300" t="s">
        <v>637</v>
      </c>
      <c r="J198" s="300"/>
      <c r="K198" s="348"/>
    </row>
    <row r="199" s="1" customFormat="1" ht="15" customHeight="1">
      <c r="B199" s="325"/>
      <c r="C199" s="362" t="s">
        <v>698</v>
      </c>
      <c r="D199" s="300"/>
      <c r="E199" s="300"/>
      <c r="F199" s="323" t="s">
        <v>602</v>
      </c>
      <c r="G199" s="300"/>
      <c r="H199" s="300" t="s">
        <v>699</v>
      </c>
      <c r="I199" s="300" t="s">
        <v>637</v>
      </c>
      <c r="J199" s="300"/>
      <c r="K199" s="348"/>
    </row>
    <row r="200" s="1" customFormat="1" ht="15" customHeight="1">
      <c r="B200" s="325"/>
      <c r="C200" s="362" t="s">
        <v>700</v>
      </c>
      <c r="D200" s="300"/>
      <c r="E200" s="300"/>
      <c r="F200" s="323" t="s">
        <v>608</v>
      </c>
      <c r="G200" s="300"/>
      <c r="H200" s="300" t="s">
        <v>701</v>
      </c>
      <c r="I200" s="300" t="s">
        <v>637</v>
      </c>
      <c r="J200" s="300"/>
      <c r="K200" s="348"/>
    </row>
    <row r="201" s="1" customFormat="1" ht="15" customHeight="1">
      <c r="B201" s="354"/>
      <c r="C201" s="370"/>
      <c r="D201" s="355"/>
      <c r="E201" s="355"/>
      <c r="F201" s="355"/>
      <c r="G201" s="355"/>
      <c r="H201" s="355"/>
      <c r="I201" s="355"/>
      <c r="J201" s="355"/>
      <c r="K201" s="356"/>
    </row>
    <row r="202" s="1" customFormat="1" ht="18.75" customHeight="1">
      <c r="B202" s="336"/>
      <c r="C202" s="346"/>
      <c r="D202" s="346"/>
      <c r="E202" s="346"/>
      <c r="F202" s="357"/>
      <c r="G202" s="346"/>
      <c r="H202" s="346"/>
      <c r="I202" s="346"/>
      <c r="J202" s="346"/>
      <c r="K202" s="336"/>
    </row>
    <row r="203" s="1" customFormat="1" ht="18.75" customHeight="1">
      <c r="B203" s="308"/>
      <c r="C203" s="308"/>
      <c r="D203" s="308"/>
      <c r="E203" s="308"/>
      <c r="F203" s="308"/>
      <c r="G203" s="308"/>
      <c r="H203" s="308"/>
      <c r="I203" s="308"/>
      <c r="J203" s="308"/>
      <c r="K203" s="308"/>
    </row>
    <row r="204" s="1" customFormat="1" ht="13.5">
      <c r="B204" s="287"/>
      <c r="C204" s="288"/>
      <c r="D204" s="288"/>
      <c r="E204" s="288"/>
      <c r="F204" s="288"/>
      <c r="G204" s="288"/>
      <c r="H204" s="288"/>
      <c r="I204" s="288"/>
      <c r="J204" s="288"/>
      <c r="K204" s="289"/>
    </row>
    <row r="205" s="1" customFormat="1" ht="21" customHeight="1">
      <c r="B205" s="290"/>
      <c r="C205" s="291" t="s">
        <v>702</v>
      </c>
      <c r="D205" s="291"/>
      <c r="E205" s="291"/>
      <c r="F205" s="291"/>
      <c r="G205" s="291"/>
      <c r="H205" s="291"/>
      <c r="I205" s="291"/>
      <c r="J205" s="291"/>
      <c r="K205" s="292"/>
    </row>
    <row r="206" s="1" customFormat="1" ht="25.5" customHeight="1">
      <c r="B206" s="290"/>
      <c r="C206" s="371" t="s">
        <v>703</v>
      </c>
      <c r="D206" s="371"/>
      <c r="E206" s="371"/>
      <c r="F206" s="371" t="s">
        <v>704</v>
      </c>
      <c r="G206" s="372"/>
      <c r="H206" s="371" t="s">
        <v>705</v>
      </c>
      <c r="I206" s="371"/>
      <c r="J206" s="371"/>
      <c r="K206" s="292"/>
    </row>
    <row r="207" s="1" customFormat="1" ht="5.25" customHeight="1">
      <c r="B207" s="325"/>
      <c r="C207" s="320"/>
      <c r="D207" s="320"/>
      <c r="E207" s="320"/>
      <c r="F207" s="320"/>
      <c r="G207" s="346"/>
      <c r="H207" s="320"/>
      <c r="I207" s="320"/>
      <c r="J207" s="320"/>
      <c r="K207" s="348"/>
    </row>
    <row r="208" s="1" customFormat="1" ht="15" customHeight="1">
      <c r="B208" s="325"/>
      <c r="C208" s="300" t="s">
        <v>695</v>
      </c>
      <c r="D208" s="300"/>
      <c r="E208" s="300"/>
      <c r="F208" s="323" t="s">
        <v>44</v>
      </c>
      <c r="G208" s="300"/>
      <c r="H208" s="300" t="s">
        <v>706</v>
      </c>
      <c r="I208" s="300"/>
      <c r="J208" s="300"/>
      <c r="K208" s="348"/>
    </row>
    <row r="209" s="1" customFormat="1" ht="15" customHeight="1">
      <c r="B209" s="325"/>
      <c r="C209" s="300"/>
      <c r="D209" s="300"/>
      <c r="E209" s="300"/>
      <c r="F209" s="323" t="s">
        <v>45</v>
      </c>
      <c r="G209" s="300"/>
      <c r="H209" s="300" t="s">
        <v>707</v>
      </c>
      <c r="I209" s="300"/>
      <c r="J209" s="300"/>
      <c r="K209" s="348"/>
    </row>
    <row r="210" s="1" customFormat="1" ht="15" customHeight="1">
      <c r="B210" s="325"/>
      <c r="C210" s="300"/>
      <c r="D210" s="300"/>
      <c r="E210" s="300"/>
      <c r="F210" s="323" t="s">
        <v>48</v>
      </c>
      <c r="G210" s="300"/>
      <c r="H210" s="300" t="s">
        <v>708</v>
      </c>
      <c r="I210" s="300"/>
      <c r="J210" s="300"/>
      <c r="K210" s="348"/>
    </row>
    <row r="211" s="1" customFormat="1" ht="15" customHeight="1">
      <c r="B211" s="325"/>
      <c r="C211" s="300"/>
      <c r="D211" s="300"/>
      <c r="E211" s="300"/>
      <c r="F211" s="323" t="s">
        <v>46</v>
      </c>
      <c r="G211" s="300"/>
      <c r="H211" s="300" t="s">
        <v>709</v>
      </c>
      <c r="I211" s="300"/>
      <c r="J211" s="300"/>
      <c r="K211" s="348"/>
    </row>
    <row r="212" s="1" customFormat="1" ht="15" customHeight="1">
      <c r="B212" s="325"/>
      <c r="C212" s="300"/>
      <c r="D212" s="300"/>
      <c r="E212" s="300"/>
      <c r="F212" s="323" t="s">
        <v>47</v>
      </c>
      <c r="G212" s="300"/>
      <c r="H212" s="300" t="s">
        <v>710</v>
      </c>
      <c r="I212" s="300"/>
      <c r="J212" s="300"/>
      <c r="K212" s="348"/>
    </row>
    <row r="213" s="1" customFormat="1" ht="15" customHeight="1">
      <c r="B213" s="325"/>
      <c r="C213" s="300"/>
      <c r="D213" s="300"/>
      <c r="E213" s="300"/>
      <c r="F213" s="323"/>
      <c r="G213" s="300"/>
      <c r="H213" s="300"/>
      <c r="I213" s="300"/>
      <c r="J213" s="300"/>
      <c r="K213" s="348"/>
    </row>
    <row r="214" s="1" customFormat="1" ht="15" customHeight="1">
      <c r="B214" s="325"/>
      <c r="C214" s="300" t="s">
        <v>649</v>
      </c>
      <c r="D214" s="300"/>
      <c r="E214" s="300"/>
      <c r="F214" s="323" t="s">
        <v>86</v>
      </c>
      <c r="G214" s="300"/>
      <c r="H214" s="300" t="s">
        <v>711</v>
      </c>
      <c r="I214" s="300"/>
      <c r="J214" s="300"/>
      <c r="K214" s="348"/>
    </row>
    <row r="215" s="1" customFormat="1" ht="15" customHeight="1">
      <c r="B215" s="325"/>
      <c r="C215" s="300"/>
      <c r="D215" s="300"/>
      <c r="E215" s="300"/>
      <c r="F215" s="323" t="s">
        <v>80</v>
      </c>
      <c r="G215" s="300"/>
      <c r="H215" s="300" t="s">
        <v>546</v>
      </c>
      <c r="I215" s="300"/>
      <c r="J215" s="300"/>
      <c r="K215" s="348"/>
    </row>
    <row r="216" s="1" customFormat="1" ht="15" customHeight="1">
      <c r="B216" s="325"/>
      <c r="C216" s="300"/>
      <c r="D216" s="300"/>
      <c r="E216" s="300"/>
      <c r="F216" s="323" t="s">
        <v>544</v>
      </c>
      <c r="G216" s="300"/>
      <c r="H216" s="300" t="s">
        <v>712</v>
      </c>
      <c r="I216" s="300"/>
      <c r="J216" s="300"/>
      <c r="K216" s="348"/>
    </row>
    <row r="217" s="1" customFormat="1" ht="15" customHeight="1">
      <c r="B217" s="373"/>
      <c r="C217" s="300"/>
      <c r="D217" s="300"/>
      <c r="E217" s="300"/>
      <c r="F217" s="323" t="s">
        <v>88</v>
      </c>
      <c r="G217" s="362"/>
      <c r="H217" s="352" t="s">
        <v>547</v>
      </c>
      <c r="I217" s="352"/>
      <c r="J217" s="352"/>
      <c r="K217" s="374"/>
    </row>
    <row r="218" s="1" customFormat="1" ht="15" customHeight="1">
      <c r="B218" s="373"/>
      <c r="C218" s="300"/>
      <c r="D218" s="300"/>
      <c r="E218" s="300"/>
      <c r="F218" s="323" t="s">
        <v>548</v>
      </c>
      <c r="G218" s="362"/>
      <c r="H218" s="352" t="s">
        <v>713</v>
      </c>
      <c r="I218" s="352"/>
      <c r="J218" s="352"/>
      <c r="K218" s="374"/>
    </row>
    <row r="219" s="1" customFormat="1" ht="15" customHeight="1">
      <c r="B219" s="373"/>
      <c r="C219" s="300"/>
      <c r="D219" s="300"/>
      <c r="E219" s="300"/>
      <c r="F219" s="323"/>
      <c r="G219" s="362"/>
      <c r="H219" s="352"/>
      <c r="I219" s="352"/>
      <c r="J219" s="352"/>
      <c r="K219" s="374"/>
    </row>
    <row r="220" s="1" customFormat="1" ht="15" customHeight="1">
      <c r="B220" s="373"/>
      <c r="C220" s="300" t="s">
        <v>673</v>
      </c>
      <c r="D220" s="300"/>
      <c r="E220" s="300"/>
      <c r="F220" s="323">
        <v>1</v>
      </c>
      <c r="G220" s="362"/>
      <c r="H220" s="352" t="s">
        <v>714</v>
      </c>
      <c r="I220" s="352"/>
      <c r="J220" s="352"/>
      <c r="K220" s="374"/>
    </row>
    <row r="221" s="1" customFormat="1" ht="15" customHeight="1">
      <c r="B221" s="373"/>
      <c r="C221" s="300"/>
      <c r="D221" s="300"/>
      <c r="E221" s="300"/>
      <c r="F221" s="323">
        <v>2</v>
      </c>
      <c r="G221" s="362"/>
      <c r="H221" s="352" t="s">
        <v>715</v>
      </c>
      <c r="I221" s="352"/>
      <c r="J221" s="352"/>
      <c r="K221" s="374"/>
    </row>
    <row r="222" s="1" customFormat="1" ht="15" customHeight="1">
      <c r="B222" s="373"/>
      <c r="C222" s="300"/>
      <c r="D222" s="300"/>
      <c r="E222" s="300"/>
      <c r="F222" s="323">
        <v>3</v>
      </c>
      <c r="G222" s="362"/>
      <c r="H222" s="352" t="s">
        <v>716</v>
      </c>
      <c r="I222" s="352"/>
      <c r="J222" s="352"/>
      <c r="K222" s="374"/>
    </row>
    <row r="223" s="1" customFormat="1" ht="15" customHeight="1">
      <c r="B223" s="373"/>
      <c r="C223" s="300"/>
      <c r="D223" s="300"/>
      <c r="E223" s="300"/>
      <c r="F223" s="323">
        <v>4</v>
      </c>
      <c r="G223" s="362"/>
      <c r="H223" s="352" t="s">
        <v>717</v>
      </c>
      <c r="I223" s="352"/>
      <c r="J223" s="352"/>
      <c r="K223" s="374"/>
    </row>
    <row r="224" s="1" customFormat="1" ht="12.75" customHeight="1">
      <c r="B224" s="375"/>
      <c r="C224" s="376"/>
      <c r="D224" s="376"/>
      <c r="E224" s="376"/>
      <c r="F224" s="376"/>
      <c r="G224" s="376"/>
      <c r="H224" s="376"/>
      <c r="I224" s="376"/>
      <c r="J224" s="376"/>
      <c r="K224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Kotasková Jana</dc:creator>
  <cp:lastModifiedBy>Kotasková Jana</cp:lastModifiedBy>
  <dcterms:created xsi:type="dcterms:W3CDTF">2024-10-02T12:11:57Z</dcterms:created>
  <dcterms:modified xsi:type="dcterms:W3CDTF">2024-10-02T12:12:00Z</dcterms:modified>
</cp:coreProperties>
</file>